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55" windowWidth="18195" windowHeight="113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55" i="1" l="1"/>
  <c r="E49" i="1"/>
  <c r="E25" i="1"/>
  <c r="F33" i="1"/>
  <c r="E35" i="1"/>
  <c r="D58" i="1" l="1"/>
  <c r="C58" i="1"/>
  <c r="E56" i="1"/>
  <c r="E50" i="1"/>
  <c r="E48" i="1"/>
  <c r="E47" i="1"/>
  <c r="E43" i="1"/>
  <c r="E42" i="1"/>
  <c r="E41" i="1"/>
  <c r="E38" i="1"/>
  <c r="E34" i="1"/>
  <c r="E31" i="1"/>
  <c r="E30" i="1"/>
  <c r="E27" i="1"/>
  <c r="E26" i="1"/>
  <c r="E21" i="1"/>
  <c r="E20" i="1"/>
  <c r="E54" i="1" l="1"/>
  <c r="E44" i="1"/>
  <c r="E13" i="1"/>
  <c r="E12" i="1"/>
  <c r="E53" i="1" l="1"/>
  <c r="E24" i="1"/>
  <c r="E17" i="1"/>
  <c r="E16" i="1"/>
  <c r="E11" i="1"/>
  <c r="E10" i="1"/>
  <c r="E57" i="1" l="1"/>
  <c r="F52" i="1" s="1"/>
  <c r="E51" i="1"/>
  <c r="F46" i="1" s="1"/>
  <c r="E45" i="1"/>
  <c r="F40" i="1" s="1"/>
  <c r="E39" i="1"/>
  <c r="F37" i="1" s="1"/>
  <c r="E36" i="1"/>
  <c r="E32" i="1"/>
  <c r="F29" i="1" s="1"/>
  <c r="E28" i="1"/>
  <c r="F23" i="1" s="1"/>
  <c r="E22" i="1"/>
  <c r="F19" i="1" s="1"/>
  <c r="E18" i="1" l="1"/>
  <c r="F15" i="1" s="1"/>
  <c r="E14" i="1"/>
  <c r="F9" i="1" s="1"/>
  <c r="G8" i="1" l="1"/>
</calcChain>
</file>

<file path=xl/sharedStrings.xml><?xml version="1.0" encoding="utf-8"?>
<sst xmlns="http://schemas.openxmlformats.org/spreadsheetml/2006/main" count="219" uniqueCount="69">
  <si>
    <t>Наименование показателя муниципальной программы, подпрограмм (проектов)</t>
  </si>
  <si>
    <t>Значения</t>
  </si>
  <si>
    <t>плановое</t>
  </si>
  <si>
    <t>фактическое</t>
  </si>
  <si>
    <t>Коэффициент достижения показателя</t>
  </si>
  <si>
    <t>Коэффициент эффективности муниципальной программы</t>
  </si>
  <si>
    <t>Пояснение эффективности муниципальной программы</t>
  </si>
  <si>
    <t>№ п/п</t>
  </si>
  <si>
    <t xml:space="preserve">Коэффициент достижения показателей эффективности основного мероприятия </t>
  </si>
  <si>
    <t>Бюджетные ассигнования на реализацию основного мероприятия (рублей)</t>
  </si>
  <si>
    <t>х</t>
  </si>
  <si>
    <t>Создание условий для эффективной деятельности администрации округа, выполнение переданных полномочий - показатели</t>
  </si>
  <si>
    <t xml:space="preserve">Защиты населения и территории от чрезвычайных ситуаций, обеспечение пожарной
 безопасности - показатели
</t>
  </si>
  <si>
    <t>Сокращение времени направления экстренных оперативных служб по вызовам (сообщениям о происшествиях) от населения к месту происшествия, процент</t>
  </si>
  <si>
    <t xml:space="preserve">Повышение качества  предоставления государственных и муниципальных услуг, 
транспортных услуг, поддержка  предпринимательства - показатели
</t>
  </si>
  <si>
    <t xml:space="preserve">Количество оказанных государственных и муниципальных услуг, услуг  </t>
  </si>
  <si>
    <t>Развитие кадрового потенциала, переподготовка и повышение квалификации персонала, человек</t>
  </si>
  <si>
    <t>Меры социальной поддержки граждан - показатели</t>
  </si>
  <si>
    <t>Выплата пенсий бывшим работникам, процент</t>
  </si>
  <si>
    <t>Приобретение жилых помещений для детей –сирот и детей, остав-шихся без попечения родителей, лицам из их числа, квартир</t>
  </si>
  <si>
    <t>Ремонт, строительство и реконструкция дорог местного значения, км.</t>
  </si>
  <si>
    <t>Организация благоустройства округа, охрана окружающей среды - показатели</t>
  </si>
  <si>
    <t>Создание условий для участия граждан в культурной жизни, сохранение культурного наследия - показатели</t>
  </si>
  <si>
    <t>Число участников клубных формирований культурно-досуговых учреждений, человек</t>
  </si>
  <si>
    <t>Количество посещений  общедоступных (публичных) библиотек, тыс.человек</t>
  </si>
  <si>
    <t>Создание условий для вовлечения населения для занятия спортом - показатели</t>
  </si>
  <si>
    <t>Количество проведенных спортивных мероприятий, единиц</t>
  </si>
  <si>
    <t>Региональный проект "Творческие люди (Брянская область)" - показатели</t>
  </si>
  <si>
    <t>Укрепление общественного порядка и общественной безопасности - показатели</t>
  </si>
  <si>
    <t>Заключение договоров по обеспечению безопасности дорожного движения, штук</t>
  </si>
  <si>
    <t>Численность трудоустроенных несовершеннолетних граждан в возрасте от 14 до 18 лет, человек</t>
  </si>
  <si>
    <t>Улучшение жилищных условий молодых семей Жуковского муниципального округа, улучшение демографической ситуации в муниципальном округе, процент</t>
  </si>
  <si>
    <t xml:space="preserve">Обеспечение эффективного выполнения полномочий в области  жилищно-коммунального и  
дорожного хозяйства - показатели
</t>
  </si>
  <si>
    <t>Доля детей, охваченных  дополнительными общеобразовательными предпрофессиональными программами в области искусств, в общей численности  обучающихся в школе искусств, процент</t>
  </si>
  <si>
    <t>Количество культурно-массовых мероприятий, проводимых муниципальными культурно-досуговыми учреждениями Жуковского муниципального округа, мероприятий</t>
  </si>
  <si>
    <t>Эффективность использования существующих объектов спорта, процент</t>
  </si>
  <si>
    <t xml:space="preserve">Эффективность муниципальной программы выше плановой </t>
  </si>
  <si>
    <t>Своевременная и качественная подготовка документов и материалов, проведение мероприятий с участием главы администрации Жуковского муниципального округа, 
да (1)/нет (0)</t>
  </si>
  <si>
    <t>Исполнение муниципальными учреждениями, функции и пол-номочия учредителя которых осуществляет администрация Жуковского муниципального округа муниципальных заданий на оказание муниципальных  услуг (выполнение работ), да (1)/нет (0)</t>
  </si>
  <si>
    <t>Численность населения активно занимающихся физической культурой и спортом, процент</t>
  </si>
  <si>
    <t>Доля населения, выполнившего нормативы испытаний (тестов) ВФСК "Готов к труду и обороне" (ГТО), на знаки отличия в общей численности населения, принявшего участие в выполнении нормативов испытаний (тестов) ВФСК "Готов к труду и обороне" (ГТО), процент</t>
  </si>
  <si>
    <t>Доля реализованных до конца текущего финансового года проектов инициативного бюджетирования, предусмотренных соглашениями</t>
  </si>
  <si>
    <t>Совершенствование системы профилактики правонарушений и усиление борьбы с преступностью, штук</t>
  </si>
  <si>
    <t>Справочно: Всего бюджетные ассигнования на реализацию муниципальной программы (рублей)</t>
  </si>
  <si>
    <t xml:space="preserve">Оценка эффективности муниципальной программы 
 "Обеспечение реализации полномочий Жуковского муниципального округа Брянской области
за 2024 год </t>
  </si>
  <si>
    <t>≥ 3</t>
  </si>
  <si>
    <t>Представление населению Жуковского муниципального округа возможности вызова всех оперативных служб по единому номеру «112» по средствам мобильной связи, процент</t>
  </si>
  <si>
    <t>≥ 13 200</t>
  </si>
  <si>
    <t>Количество перевезенных пассажиров</t>
  </si>
  <si>
    <t>≥ 150</t>
  </si>
  <si>
    <t>Выплата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(займа) по договору, обязательства заемщика по которому обеспечены ипотекой, сертификат</t>
  </si>
  <si>
    <t>≥ 5</t>
  </si>
  <si>
    <t>≥ 1,198</t>
  </si>
  <si>
    <t>Приобретение специальной техники, единиц</t>
  </si>
  <si>
    <t>≥ 2</t>
  </si>
  <si>
    <t>Установка и ремонт светильников (обновление и переход на энергосбережение), штук</t>
  </si>
  <si>
    <t>≥ 500</t>
  </si>
  <si>
    <t>≥ 1</t>
  </si>
  <si>
    <t>≥ 2 800</t>
  </si>
  <si>
    <t>≥ 4 370</t>
  </si>
  <si>
    <t>≥ 58</t>
  </si>
  <si>
    <t>≥ 52</t>
  </si>
  <si>
    <t>≥ 72</t>
  </si>
  <si>
    <t>Выполнение плана мероприятий по работе с семьей, детьми и молодежью, процент</t>
  </si>
  <si>
    <t>≥ 44</t>
  </si>
  <si>
    <t>Реконструкция уличного освещения, объект</t>
  </si>
  <si>
    <t>≥ 225,39</t>
  </si>
  <si>
    <r>
      <rPr>
        <b/>
        <sz val="11"/>
        <color theme="1"/>
        <rFont val="Times New Roman"/>
        <family val="1"/>
        <charset val="204"/>
      </rPr>
      <t xml:space="preserve">Муниципальная программа "Обеспечение реализации полномочий Жуковского муниципального округа Брянской области" </t>
    </r>
    <r>
      <rPr>
        <sz val="11"/>
        <color theme="1"/>
        <rFont val="Times New Roman"/>
        <family val="1"/>
        <charset val="204"/>
      </rPr>
      <t>(ответственный исполнитель: Администрации Жуковского муниципального округа Брянской области)
оцениваемых показателей: 29
достигнутых показателей: 27
невыполненных показателей: 2</t>
    </r>
  </si>
  <si>
    <t>Поддержка лучших сельских учреждений культуры ( предоставление денежного поощрения)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</si>
</sst>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0.000"/>
    <numFmt numFmtId="167" formatCode="#,##0.0000"/>
    <numFmt numFmtId="168" formatCode="0.000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3" xfId="0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58"/>
  <sheetViews>
    <sheetView tabSelected="1" topLeftCell="A37" workbookViewId="0">
      <selection activeCell="C44" sqref="C44"/>
    </sheetView>
  </sheetViews>
  <sheetFormatPr defaultRowHeight="15" x14ac:dyDescent="0.25"/>
  <cols>
    <col min="1" max="1" width="7.5703125" customWidth="1"/>
    <col min="2" max="2" width="32" customWidth="1"/>
    <col min="3" max="3" width="16.5703125" customWidth="1"/>
    <col min="4" max="4" width="18.7109375" customWidth="1"/>
    <col min="5" max="5" width="19.140625" customWidth="1"/>
    <col min="6" max="6" width="20.42578125" customWidth="1"/>
    <col min="7" max="7" width="17.7109375" customWidth="1"/>
    <col min="8" max="8" width="18" customWidth="1"/>
  </cols>
  <sheetData>
    <row r="3" spans="1:8" ht="49.5" customHeight="1" x14ac:dyDescent="0.25">
      <c r="A3" s="35" t="s">
        <v>44</v>
      </c>
      <c r="B3" s="35"/>
      <c r="C3" s="35"/>
      <c r="D3" s="35"/>
      <c r="E3" s="35"/>
      <c r="F3" s="35"/>
      <c r="G3" s="35"/>
      <c r="H3" s="35"/>
    </row>
    <row r="6" spans="1:8" ht="42" customHeight="1" x14ac:dyDescent="0.25">
      <c r="A6" s="36" t="s">
        <v>7</v>
      </c>
      <c r="B6" s="33" t="s">
        <v>0</v>
      </c>
      <c r="C6" s="33" t="s">
        <v>1</v>
      </c>
      <c r="D6" s="33"/>
      <c r="E6" s="33" t="s">
        <v>4</v>
      </c>
      <c r="F6" s="33" t="s">
        <v>8</v>
      </c>
      <c r="G6" s="33" t="s">
        <v>5</v>
      </c>
      <c r="H6" s="33" t="s">
        <v>6</v>
      </c>
    </row>
    <row r="7" spans="1:8" ht="57.75" customHeight="1" x14ac:dyDescent="0.25">
      <c r="A7" s="34"/>
      <c r="B7" s="34"/>
      <c r="C7" s="2" t="s">
        <v>2</v>
      </c>
      <c r="D7" s="2" t="s">
        <v>3</v>
      </c>
      <c r="E7" s="34"/>
      <c r="F7" s="34"/>
      <c r="G7" s="34"/>
      <c r="H7" s="34"/>
    </row>
    <row r="8" spans="1:8" ht="78" customHeight="1" x14ac:dyDescent="0.25">
      <c r="A8" s="31" t="s">
        <v>67</v>
      </c>
      <c r="B8" s="46"/>
      <c r="C8" s="46"/>
      <c r="D8" s="46"/>
      <c r="E8" s="46"/>
      <c r="F8" s="32"/>
      <c r="G8" s="8">
        <f>(F9+F15+F19+F23+F29+F33+F37+F40+F46+F52)/10</f>
        <v>1.1693170094577825</v>
      </c>
      <c r="H8" s="1" t="s">
        <v>36</v>
      </c>
    </row>
    <row r="9" spans="1:8" ht="41.25" customHeight="1" x14ac:dyDescent="0.25">
      <c r="A9" s="47" t="s">
        <v>11</v>
      </c>
      <c r="B9" s="48"/>
      <c r="C9" s="48"/>
      <c r="D9" s="48"/>
      <c r="E9" s="49"/>
      <c r="F9" s="7">
        <f>(E10+E11+E13+E12)/4/E14</f>
        <v>1.0229909604159504</v>
      </c>
      <c r="G9" s="2" t="s">
        <v>10</v>
      </c>
      <c r="H9" s="2" t="s">
        <v>10</v>
      </c>
    </row>
    <row r="10" spans="1:8" ht="109.5" customHeight="1" x14ac:dyDescent="0.25">
      <c r="A10" s="2">
        <v>1</v>
      </c>
      <c r="B10" s="3" t="s">
        <v>37</v>
      </c>
      <c r="C10" s="1">
        <v>1</v>
      </c>
      <c r="D10" s="2">
        <v>1</v>
      </c>
      <c r="E10" s="7">
        <f>D10/C10</f>
        <v>1</v>
      </c>
      <c r="F10" s="2" t="s">
        <v>10</v>
      </c>
      <c r="G10" s="2" t="s">
        <v>10</v>
      </c>
      <c r="H10" s="2" t="s">
        <v>10</v>
      </c>
    </row>
    <row r="11" spans="1:8" ht="128.25" customHeight="1" x14ac:dyDescent="0.25">
      <c r="A11" s="11">
        <v>2</v>
      </c>
      <c r="B11" s="4" t="s">
        <v>38</v>
      </c>
      <c r="C11" s="10">
        <v>1</v>
      </c>
      <c r="D11" s="11">
        <v>1</v>
      </c>
      <c r="E11" s="7">
        <f t="shared" ref="E11:E12" si="0">D11/C11</f>
        <v>1</v>
      </c>
      <c r="F11" s="11" t="s">
        <v>10</v>
      </c>
      <c r="G11" s="11" t="s">
        <v>10</v>
      </c>
      <c r="H11" s="11" t="s">
        <v>10</v>
      </c>
    </row>
    <row r="12" spans="1:8" ht="84" customHeight="1" x14ac:dyDescent="0.25">
      <c r="A12" s="22">
        <v>3</v>
      </c>
      <c r="B12" s="4" t="s">
        <v>41</v>
      </c>
      <c r="C12" s="27">
        <v>100</v>
      </c>
      <c r="D12" s="22">
        <v>100</v>
      </c>
      <c r="E12" s="7">
        <f t="shared" si="0"/>
        <v>1</v>
      </c>
      <c r="F12" s="22" t="s">
        <v>10</v>
      </c>
      <c r="G12" s="22" t="s">
        <v>10</v>
      </c>
      <c r="H12" s="22" t="s">
        <v>10</v>
      </c>
    </row>
    <row r="13" spans="1:8" ht="57.75" customHeight="1" x14ac:dyDescent="0.25">
      <c r="A13" s="2">
        <v>4</v>
      </c>
      <c r="B13" s="4" t="s">
        <v>16</v>
      </c>
      <c r="C13" s="21" t="s">
        <v>45</v>
      </c>
      <c r="D13" s="2">
        <v>3</v>
      </c>
      <c r="E13" s="7">
        <f>D13/3</f>
        <v>1</v>
      </c>
      <c r="F13" s="2" t="s">
        <v>10</v>
      </c>
      <c r="G13" s="2" t="s">
        <v>10</v>
      </c>
      <c r="H13" s="2" t="s">
        <v>10</v>
      </c>
    </row>
    <row r="14" spans="1:8" ht="27.75" customHeight="1" x14ac:dyDescent="0.25">
      <c r="A14" s="37" t="s">
        <v>9</v>
      </c>
      <c r="B14" s="50"/>
      <c r="C14" s="14">
        <v>87829241.019999996</v>
      </c>
      <c r="D14" s="9">
        <v>85855344.200000003</v>
      </c>
      <c r="E14" s="7">
        <f>D14/C14</f>
        <v>0.97752574430706385</v>
      </c>
      <c r="F14" s="11" t="s">
        <v>10</v>
      </c>
      <c r="G14" s="11" t="s">
        <v>10</v>
      </c>
      <c r="H14" s="11" t="s">
        <v>10</v>
      </c>
    </row>
    <row r="15" spans="1:8" ht="30" customHeight="1" x14ac:dyDescent="0.25">
      <c r="A15" s="41" t="s">
        <v>12</v>
      </c>
      <c r="B15" s="51"/>
      <c r="C15" s="51"/>
      <c r="D15" s="51"/>
      <c r="E15" s="52"/>
      <c r="F15" s="7">
        <f>(E16+E17)/2/E18</f>
        <v>1.0012283970667535</v>
      </c>
      <c r="G15" s="11" t="s">
        <v>10</v>
      </c>
      <c r="H15" s="11" t="s">
        <v>10</v>
      </c>
    </row>
    <row r="16" spans="1:8" ht="90" x14ac:dyDescent="0.25">
      <c r="A16" s="2">
        <v>5</v>
      </c>
      <c r="B16" s="3" t="s">
        <v>46</v>
      </c>
      <c r="C16" s="5">
        <v>100</v>
      </c>
      <c r="D16" s="6">
        <v>100</v>
      </c>
      <c r="E16" s="7">
        <f>D16/C16</f>
        <v>1</v>
      </c>
      <c r="F16" s="2" t="s">
        <v>10</v>
      </c>
      <c r="G16" s="2" t="s">
        <v>10</v>
      </c>
      <c r="H16" s="2" t="s">
        <v>10</v>
      </c>
    </row>
    <row r="17" spans="1:8" ht="80.25" customHeight="1" x14ac:dyDescent="0.25">
      <c r="A17" s="11">
        <v>6</v>
      </c>
      <c r="B17" s="3" t="s">
        <v>13</v>
      </c>
      <c r="C17" s="14">
        <v>0.1</v>
      </c>
      <c r="D17" s="23">
        <v>0.1</v>
      </c>
      <c r="E17" s="7">
        <f>D17/C17</f>
        <v>1</v>
      </c>
      <c r="F17" s="11" t="s">
        <v>10</v>
      </c>
      <c r="G17" s="11" t="s">
        <v>10</v>
      </c>
      <c r="H17" s="11" t="s">
        <v>10</v>
      </c>
    </row>
    <row r="18" spans="1:8" ht="31.5" customHeight="1" x14ac:dyDescent="0.25">
      <c r="A18" s="37" t="s">
        <v>9</v>
      </c>
      <c r="B18" s="50"/>
      <c r="C18" s="14">
        <v>5225921</v>
      </c>
      <c r="D18" s="9">
        <v>5219509.37</v>
      </c>
      <c r="E18" s="7">
        <f>D18/C18</f>
        <v>0.99877311004127312</v>
      </c>
      <c r="F18" s="11" t="s">
        <v>10</v>
      </c>
      <c r="G18" s="11" t="s">
        <v>10</v>
      </c>
      <c r="H18" s="11" t="s">
        <v>10</v>
      </c>
    </row>
    <row r="19" spans="1:8" ht="34.5" customHeight="1" x14ac:dyDescent="0.25">
      <c r="A19" s="41" t="s">
        <v>14</v>
      </c>
      <c r="B19" s="42"/>
      <c r="C19" s="42"/>
      <c r="D19" s="42"/>
      <c r="E19" s="43"/>
      <c r="F19" s="7">
        <f>(E20+E21)/2/E22</f>
        <v>1.3064466893367264</v>
      </c>
      <c r="G19" s="11" t="s">
        <v>10</v>
      </c>
      <c r="H19" s="11" t="s">
        <v>10</v>
      </c>
    </row>
    <row r="20" spans="1:8" ht="45" x14ac:dyDescent="0.25">
      <c r="A20" s="11">
        <v>7</v>
      </c>
      <c r="B20" s="15" t="s">
        <v>15</v>
      </c>
      <c r="C20" s="25" t="s">
        <v>47</v>
      </c>
      <c r="D20" s="12">
        <v>14239</v>
      </c>
      <c r="E20" s="7">
        <f>D20/13200</f>
        <v>1.0787121212121211</v>
      </c>
      <c r="F20" s="11" t="s">
        <v>10</v>
      </c>
      <c r="G20" s="11" t="s">
        <v>10</v>
      </c>
      <c r="H20" s="11" t="s">
        <v>10</v>
      </c>
    </row>
    <row r="21" spans="1:8" ht="30.75" customHeight="1" x14ac:dyDescent="0.25">
      <c r="A21" s="11">
        <v>8</v>
      </c>
      <c r="B21" s="3" t="s">
        <v>48</v>
      </c>
      <c r="C21" s="18" t="s">
        <v>49</v>
      </c>
      <c r="D21" s="5">
        <v>207.4</v>
      </c>
      <c r="E21" s="7">
        <f>D21/150</f>
        <v>1.3826666666666667</v>
      </c>
      <c r="F21" s="11" t="s">
        <v>10</v>
      </c>
      <c r="G21" s="11" t="s">
        <v>10</v>
      </c>
      <c r="H21" s="11" t="s">
        <v>10</v>
      </c>
    </row>
    <row r="22" spans="1:8" ht="37.5" customHeight="1" x14ac:dyDescent="0.25">
      <c r="A22" s="37" t="s">
        <v>9</v>
      </c>
      <c r="B22" s="40"/>
      <c r="C22" s="5">
        <v>15297440</v>
      </c>
      <c r="D22" s="9">
        <v>14410383</v>
      </c>
      <c r="E22" s="7">
        <f>D22/C22</f>
        <v>0.94201271585311008</v>
      </c>
      <c r="F22" s="11" t="s">
        <v>10</v>
      </c>
      <c r="G22" s="11" t="s">
        <v>10</v>
      </c>
      <c r="H22" s="11" t="s">
        <v>10</v>
      </c>
    </row>
    <row r="23" spans="1:8" ht="21.75" customHeight="1" x14ac:dyDescent="0.25">
      <c r="A23" s="37" t="s">
        <v>17</v>
      </c>
      <c r="B23" s="39"/>
      <c r="C23" s="39"/>
      <c r="D23" s="39"/>
      <c r="E23" s="40"/>
      <c r="F23" s="7">
        <f>(E24+E25+E27+E26)/4/E28</f>
        <v>1.1564580780732925</v>
      </c>
      <c r="G23" s="11" t="s">
        <v>10</v>
      </c>
      <c r="H23" s="11" t="s">
        <v>10</v>
      </c>
    </row>
    <row r="24" spans="1:8" ht="30" x14ac:dyDescent="0.25">
      <c r="A24" s="11">
        <v>9</v>
      </c>
      <c r="B24" s="3" t="s">
        <v>18</v>
      </c>
      <c r="C24" s="5">
        <v>100</v>
      </c>
      <c r="D24" s="6">
        <v>100</v>
      </c>
      <c r="E24" s="7">
        <f>D24/C24</f>
        <v>1</v>
      </c>
      <c r="F24" s="11" t="s">
        <v>10</v>
      </c>
      <c r="G24" s="11" t="s">
        <v>10</v>
      </c>
      <c r="H24" s="11" t="s">
        <v>10</v>
      </c>
    </row>
    <row r="25" spans="1:8" ht="60" x14ac:dyDescent="0.25">
      <c r="A25" s="11">
        <v>10</v>
      </c>
      <c r="B25" s="3" t="s">
        <v>19</v>
      </c>
      <c r="C25" s="25" t="s">
        <v>51</v>
      </c>
      <c r="D25" s="20">
        <v>5</v>
      </c>
      <c r="E25" s="7">
        <f>D25/5</f>
        <v>1</v>
      </c>
      <c r="F25" s="11" t="s">
        <v>10</v>
      </c>
      <c r="G25" s="11" t="s">
        <v>10</v>
      </c>
      <c r="H25" s="11" t="s">
        <v>10</v>
      </c>
    </row>
    <row r="26" spans="1:8" ht="157.5" customHeight="1" x14ac:dyDescent="0.25">
      <c r="A26" s="26">
        <v>11</v>
      </c>
      <c r="B26" s="15" t="s">
        <v>50</v>
      </c>
      <c r="C26" s="25" t="s">
        <v>51</v>
      </c>
      <c r="D26" s="20">
        <v>6</v>
      </c>
      <c r="E26" s="7">
        <f>D26/5</f>
        <v>1.2</v>
      </c>
      <c r="F26" s="28" t="s">
        <v>10</v>
      </c>
      <c r="G26" s="28" t="s">
        <v>10</v>
      </c>
      <c r="H26" s="28" t="s">
        <v>10</v>
      </c>
    </row>
    <row r="27" spans="1:8" ht="91.5" customHeight="1" x14ac:dyDescent="0.25">
      <c r="A27" s="11">
        <v>12</v>
      </c>
      <c r="B27" s="3" t="s">
        <v>31</v>
      </c>
      <c r="C27" s="25" t="s">
        <v>51</v>
      </c>
      <c r="D27" s="6">
        <v>5</v>
      </c>
      <c r="E27" s="7">
        <f>D27/5</f>
        <v>1</v>
      </c>
      <c r="F27" s="11" t="s">
        <v>10</v>
      </c>
      <c r="G27" s="11" t="s">
        <v>10</v>
      </c>
      <c r="H27" s="11" t="s">
        <v>10</v>
      </c>
    </row>
    <row r="28" spans="1:8" ht="35.25" customHeight="1" x14ac:dyDescent="0.25">
      <c r="A28" s="37" t="s">
        <v>9</v>
      </c>
      <c r="B28" s="40"/>
      <c r="C28" s="14">
        <v>152721781.33000001</v>
      </c>
      <c r="D28" s="9">
        <v>138662934.21000001</v>
      </c>
      <c r="E28" s="7">
        <f>D28/C28</f>
        <v>0.90794471490859741</v>
      </c>
      <c r="F28" s="11" t="s">
        <v>10</v>
      </c>
      <c r="G28" s="11" t="s">
        <v>10</v>
      </c>
      <c r="H28" s="11" t="s">
        <v>10</v>
      </c>
    </row>
    <row r="29" spans="1:8" ht="33.75" customHeight="1" x14ac:dyDescent="0.25">
      <c r="A29" s="41" t="s">
        <v>32</v>
      </c>
      <c r="B29" s="44"/>
      <c r="C29" s="44"/>
      <c r="D29" s="44"/>
      <c r="E29" s="45"/>
      <c r="F29" s="7">
        <f>(E30+E31)/2/E32</f>
        <v>1.6314709245431944</v>
      </c>
      <c r="G29" s="11" t="s">
        <v>10</v>
      </c>
      <c r="H29" s="11" t="s">
        <v>10</v>
      </c>
    </row>
    <row r="30" spans="1:8" ht="45" x14ac:dyDescent="0.25">
      <c r="A30" s="11">
        <v>13</v>
      </c>
      <c r="B30" s="3" t="s">
        <v>20</v>
      </c>
      <c r="C30" s="17" t="s">
        <v>52</v>
      </c>
      <c r="D30" s="24">
        <v>2.7069999999999999</v>
      </c>
      <c r="E30" s="7">
        <f>D30/1.198</f>
        <v>2.2595993322203674</v>
      </c>
      <c r="F30" s="11" t="s">
        <v>10</v>
      </c>
      <c r="G30" s="11" t="s">
        <v>10</v>
      </c>
      <c r="H30" s="11" t="s">
        <v>10</v>
      </c>
    </row>
    <row r="31" spans="1:8" ht="30" x14ac:dyDescent="0.25">
      <c r="A31" s="26">
        <v>14</v>
      </c>
      <c r="B31" s="15" t="s">
        <v>53</v>
      </c>
      <c r="C31" s="17" t="s">
        <v>54</v>
      </c>
      <c r="D31" s="24">
        <v>2</v>
      </c>
      <c r="E31" s="7">
        <f>D31/2</f>
        <v>1</v>
      </c>
      <c r="F31" s="26"/>
      <c r="G31" s="26"/>
      <c r="H31" s="26"/>
    </row>
    <row r="32" spans="1:8" ht="39" customHeight="1" x14ac:dyDescent="0.25">
      <c r="A32" s="37" t="s">
        <v>9</v>
      </c>
      <c r="B32" s="38"/>
      <c r="C32" s="14">
        <v>88806471.560000002</v>
      </c>
      <c r="D32" s="9">
        <v>88715499.319999993</v>
      </c>
      <c r="E32" s="7">
        <f>D32/C32</f>
        <v>0.99897561249307665</v>
      </c>
      <c r="F32" s="11" t="s">
        <v>10</v>
      </c>
      <c r="G32" s="11" t="s">
        <v>10</v>
      </c>
      <c r="H32" s="11" t="s">
        <v>10</v>
      </c>
    </row>
    <row r="33" spans="1:8" ht="24" customHeight="1" x14ac:dyDescent="0.25">
      <c r="A33" s="37" t="s">
        <v>21</v>
      </c>
      <c r="B33" s="39"/>
      <c r="C33" s="39"/>
      <c r="D33" s="39"/>
      <c r="E33" s="40"/>
      <c r="F33" s="7">
        <f>(E34+E35)/2/E36</f>
        <v>1.0202685568862597</v>
      </c>
      <c r="G33" s="11" t="s">
        <v>10</v>
      </c>
      <c r="H33" s="11" t="s">
        <v>10</v>
      </c>
    </row>
    <row r="34" spans="1:8" ht="52.5" customHeight="1" x14ac:dyDescent="0.25">
      <c r="A34" s="11">
        <v>15</v>
      </c>
      <c r="B34" s="13" t="s">
        <v>55</v>
      </c>
      <c r="C34" s="17" t="s">
        <v>56</v>
      </c>
      <c r="D34" s="6">
        <v>500</v>
      </c>
      <c r="E34" s="7">
        <f>D34/500</f>
        <v>1</v>
      </c>
      <c r="F34" s="11" t="s">
        <v>10</v>
      </c>
      <c r="G34" s="11" t="s">
        <v>10</v>
      </c>
      <c r="H34" s="11" t="s">
        <v>10</v>
      </c>
    </row>
    <row r="35" spans="1:8" ht="52.5" customHeight="1" x14ac:dyDescent="0.25">
      <c r="A35" s="29">
        <v>16</v>
      </c>
      <c r="B35" s="30" t="s">
        <v>65</v>
      </c>
      <c r="C35" s="17" t="s">
        <v>54</v>
      </c>
      <c r="D35" s="6">
        <v>2</v>
      </c>
      <c r="E35" s="7">
        <f>D35/2</f>
        <v>1</v>
      </c>
      <c r="F35" s="28" t="s">
        <v>10</v>
      </c>
      <c r="G35" s="28" t="s">
        <v>10</v>
      </c>
      <c r="H35" s="28" t="s">
        <v>10</v>
      </c>
    </row>
    <row r="36" spans="1:8" ht="35.25" customHeight="1" x14ac:dyDescent="0.25">
      <c r="A36" s="37" t="s">
        <v>9</v>
      </c>
      <c r="B36" s="40"/>
      <c r="C36" s="14">
        <v>26349541.82</v>
      </c>
      <c r="D36" s="9">
        <v>25826084.359999999</v>
      </c>
      <c r="E36" s="7">
        <f>D36/C36</f>
        <v>0.98013409631272286</v>
      </c>
      <c r="F36" s="11" t="s">
        <v>10</v>
      </c>
      <c r="G36" s="11" t="s">
        <v>10</v>
      </c>
      <c r="H36" s="11" t="s">
        <v>10</v>
      </c>
    </row>
    <row r="37" spans="1:8" ht="21.75" customHeight="1" x14ac:dyDescent="0.25">
      <c r="A37" s="37" t="s">
        <v>27</v>
      </c>
      <c r="B37" s="39"/>
      <c r="C37" s="39"/>
      <c r="D37" s="39"/>
      <c r="E37" s="40"/>
      <c r="F37" s="7">
        <f>E38/1/E39</f>
        <v>1</v>
      </c>
      <c r="G37" s="16" t="s">
        <v>10</v>
      </c>
      <c r="H37" s="16" t="s">
        <v>10</v>
      </c>
    </row>
    <row r="38" spans="1:8" ht="62.25" customHeight="1" x14ac:dyDescent="0.25">
      <c r="A38" s="16">
        <v>17</v>
      </c>
      <c r="B38" s="15" t="s">
        <v>68</v>
      </c>
      <c r="C38" s="17" t="s">
        <v>57</v>
      </c>
      <c r="D38" s="20">
        <v>1</v>
      </c>
      <c r="E38" s="7">
        <f>D38/1</f>
        <v>1</v>
      </c>
      <c r="F38" s="16" t="s">
        <v>10</v>
      </c>
      <c r="G38" s="16" t="s">
        <v>10</v>
      </c>
      <c r="H38" s="16" t="s">
        <v>10</v>
      </c>
    </row>
    <row r="39" spans="1:8" ht="35.25" customHeight="1" x14ac:dyDescent="0.25">
      <c r="A39" s="37" t="s">
        <v>9</v>
      </c>
      <c r="B39" s="40"/>
      <c r="C39" s="14">
        <v>107457.58</v>
      </c>
      <c r="D39" s="14">
        <v>107457.58</v>
      </c>
      <c r="E39" s="7">
        <f>D39/C39</f>
        <v>1</v>
      </c>
      <c r="F39" s="16" t="s">
        <v>10</v>
      </c>
      <c r="G39" s="16" t="s">
        <v>10</v>
      </c>
      <c r="H39" s="16" t="s">
        <v>10</v>
      </c>
    </row>
    <row r="40" spans="1:8" ht="37.5" customHeight="1" x14ac:dyDescent="0.25">
      <c r="A40" s="37" t="s">
        <v>22</v>
      </c>
      <c r="B40" s="39"/>
      <c r="C40" s="39"/>
      <c r="D40" s="39"/>
      <c r="E40" s="40"/>
      <c r="F40" s="7">
        <f>(E41+E42+E43+E44)/4/E45</f>
        <v>0.99166544363269926</v>
      </c>
      <c r="G40" s="11" t="s">
        <v>10</v>
      </c>
      <c r="H40" s="11" t="s">
        <v>10</v>
      </c>
    </row>
    <row r="41" spans="1:8" ht="45" x14ac:dyDescent="0.25">
      <c r="A41" s="11">
        <v>18</v>
      </c>
      <c r="B41" s="3" t="s">
        <v>23</v>
      </c>
      <c r="C41" s="17" t="s">
        <v>58</v>
      </c>
      <c r="D41" s="20">
        <v>2800</v>
      </c>
      <c r="E41" s="7">
        <f>D41/2800</f>
        <v>1</v>
      </c>
      <c r="F41" s="11" t="s">
        <v>10</v>
      </c>
      <c r="G41" s="11" t="s">
        <v>10</v>
      </c>
      <c r="H41" s="11" t="s">
        <v>10</v>
      </c>
    </row>
    <row r="42" spans="1:8" ht="90" x14ac:dyDescent="0.25">
      <c r="A42" s="11">
        <v>19</v>
      </c>
      <c r="B42" s="3" t="s">
        <v>34</v>
      </c>
      <c r="C42" s="17" t="s">
        <v>59</v>
      </c>
      <c r="D42" s="20">
        <v>4583</v>
      </c>
      <c r="E42" s="7">
        <f>D42/4370</f>
        <v>1.048741418764302</v>
      </c>
      <c r="F42" s="11" t="s">
        <v>10</v>
      </c>
      <c r="G42" s="11" t="s">
        <v>10</v>
      </c>
      <c r="H42" s="11" t="s">
        <v>10</v>
      </c>
    </row>
    <row r="43" spans="1:8" ht="45" x14ac:dyDescent="0.25">
      <c r="A43" s="16">
        <v>20</v>
      </c>
      <c r="B43" s="15" t="s">
        <v>24</v>
      </c>
      <c r="C43" s="25" t="s">
        <v>66</v>
      </c>
      <c r="D43" s="23">
        <v>206.89</v>
      </c>
      <c r="E43" s="7">
        <f>D43/225.39</f>
        <v>0.91792004969164553</v>
      </c>
      <c r="F43" s="16" t="s">
        <v>10</v>
      </c>
      <c r="G43" s="16" t="s">
        <v>10</v>
      </c>
      <c r="H43" s="16" t="s">
        <v>10</v>
      </c>
    </row>
    <row r="44" spans="1:8" ht="120" x14ac:dyDescent="0.25">
      <c r="A44" s="16">
        <v>21</v>
      </c>
      <c r="B44" s="15" t="s">
        <v>33</v>
      </c>
      <c r="C44" s="25" t="s">
        <v>60</v>
      </c>
      <c r="D44" s="6">
        <v>59</v>
      </c>
      <c r="E44" s="7">
        <f>D44/59</f>
        <v>1</v>
      </c>
      <c r="F44" s="16" t="s">
        <v>10</v>
      </c>
      <c r="G44" s="16" t="s">
        <v>10</v>
      </c>
      <c r="H44" s="16" t="s">
        <v>10</v>
      </c>
    </row>
    <row r="45" spans="1:8" ht="37.5" customHeight="1" x14ac:dyDescent="0.25">
      <c r="A45" s="37" t="s">
        <v>9</v>
      </c>
      <c r="B45" s="40"/>
      <c r="C45" s="14">
        <v>78147454.879999995</v>
      </c>
      <c r="D45" s="9">
        <v>78147448.849999994</v>
      </c>
      <c r="E45" s="7">
        <f>D45/C45</f>
        <v>0.99999992283817807</v>
      </c>
      <c r="F45" s="11" t="s">
        <v>10</v>
      </c>
      <c r="G45" s="11" t="s">
        <v>10</v>
      </c>
      <c r="H45" s="11" t="s">
        <v>10</v>
      </c>
    </row>
    <row r="46" spans="1:8" ht="28.5" customHeight="1" x14ac:dyDescent="0.25">
      <c r="A46" s="37" t="s">
        <v>25</v>
      </c>
      <c r="B46" s="39"/>
      <c r="C46" s="39"/>
      <c r="D46" s="39"/>
      <c r="E46" s="40"/>
      <c r="F46" s="7">
        <f>(E47+E48+E49+E50)/4/E51</f>
        <v>0.98706896551724133</v>
      </c>
      <c r="G46" s="11" t="s">
        <v>10</v>
      </c>
      <c r="H46" s="11" t="s">
        <v>10</v>
      </c>
    </row>
    <row r="47" spans="1:8" ht="31.5" customHeight="1" x14ac:dyDescent="0.25">
      <c r="A47" s="11">
        <v>22</v>
      </c>
      <c r="B47" s="3" t="s">
        <v>26</v>
      </c>
      <c r="C47" s="25" t="s">
        <v>60</v>
      </c>
      <c r="D47" s="19">
        <v>55</v>
      </c>
      <c r="E47" s="7">
        <f>D47/58</f>
        <v>0.94827586206896552</v>
      </c>
      <c r="F47" s="11" t="s">
        <v>10</v>
      </c>
      <c r="G47" s="11" t="s">
        <v>10</v>
      </c>
      <c r="H47" s="11" t="s">
        <v>10</v>
      </c>
    </row>
    <row r="48" spans="1:8" ht="45" x14ac:dyDescent="0.25">
      <c r="A48" s="11">
        <v>23</v>
      </c>
      <c r="B48" s="3" t="s">
        <v>39</v>
      </c>
      <c r="C48" s="25" t="s">
        <v>61</v>
      </c>
      <c r="D48" s="6">
        <v>52</v>
      </c>
      <c r="E48" s="7">
        <f>D48/52</f>
        <v>1</v>
      </c>
      <c r="F48" s="11" t="s">
        <v>10</v>
      </c>
      <c r="G48" s="11" t="s">
        <v>10</v>
      </c>
      <c r="H48" s="11" t="s">
        <v>10</v>
      </c>
    </row>
    <row r="49" spans="1:8" ht="45" x14ac:dyDescent="0.25">
      <c r="A49" s="11">
        <v>24</v>
      </c>
      <c r="B49" s="3" t="s">
        <v>35</v>
      </c>
      <c r="C49" s="27">
        <v>100</v>
      </c>
      <c r="D49" s="6">
        <v>100</v>
      </c>
      <c r="E49" s="7">
        <f>D49/C49</f>
        <v>1</v>
      </c>
      <c r="F49" s="11" t="s">
        <v>10</v>
      </c>
      <c r="G49" s="11" t="s">
        <v>10</v>
      </c>
      <c r="H49" s="11" t="s">
        <v>10</v>
      </c>
    </row>
    <row r="50" spans="1:8" ht="142.5" customHeight="1" x14ac:dyDescent="0.25">
      <c r="A50" s="11">
        <v>25</v>
      </c>
      <c r="B50" s="3" t="s">
        <v>40</v>
      </c>
      <c r="C50" s="25" t="s">
        <v>62</v>
      </c>
      <c r="D50" s="6">
        <v>72</v>
      </c>
      <c r="E50" s="7">
        <f>D50/72</f>
        <v>1</v>
      </c>
      <c r="F50" s="11" t="s">
        <v>10</v>
      </c>
      <c r="G50" s="11" t="s">
        <v>10</v>
      </c>
      <c r="H50" s="11" t="s">
        <v>10</v>
      </c>
    </row>
    <row r="51" spans="1:8" ht="30.75" customHeight="1" x14ac:dyDescent="0.25">
      <c r="A51" s="37" t="s">
        <v>9</v>
      </c>
      <c r="B51" s="40"/>
      <c r="C51" s="14">
        <v>45914716.060000002</v>
      </c>
      <c r="D51" s="9">
        <v>45914716.060000002</v>
      </c>
      <c r="E51" s="7">
        <f>D51/C51</f>
        <v>1</v>
      </c>
      <c r="F51" s="11" t="s">
        <v>10</v>
      </c>
      <c r="G51" s="11" t="s">
        <v>10</v>
      </c>
      <c r="H51" s="11" t="s">
        <v>10</v>
      </c>
    </row>
    <row r="52" spans="1:8" ht="30.75" customHeight="1" x14ac:dyDescent="0.25">
      <c r="A52" s="37" t="s">
        <v>28</v>
      </c>
      <c r="B52" s="39"/>
      <c r="C52" s="39"/>
      <c r="D52" s="39"/>
      <c r="E52" s="40"/>
      <c r="F52" s="7">
        <f>(E53+E55+E56+E54)/4/E57</f>
        <v>1.5755720791057086</v>
      </c>
      <c r="G52" s="11" t="s">
        <v>10</v>
      </c>
      <c r="H52" s="11" t="s">
        <v>10</v>
      </c>
    </row>
    <row r="53" spans="1:8" ht="60" x14ac:dyDescent="0.25">
      <c r="A53" s="11">
        <v>26</v>
      </c>
      <c r="B53" s="3" t="s">
        <v>42</v>
      </c>
      <c r="C53" s="12">
        <v>1</v>
      </c>
      <c r="D53" s="19">
        <v>1</v>
      </c>
      <c r="E53" s="7">
        <f>D53/C53</f>
        <v>1</v>
      </c>
      <c r="F53" s="11" t="s">
        <v>10</v>
      </c>
      <c r="G53" s="11" t="s">
        <v>10</v>
      </c>
      <c r="H53" s="11" t="s">
        <v>10</v>
      </c>
    </row>
    <row r="54" spans="1:8" ht="45" x14ac:dyDescent="0.25">
      <c r="A54" s="22">
        <v>27</v>
      </c>
      <c r="B54" s="15" t="s">
        <v>29</v>
      </c>
      <c r="C54" s="12">
        <v>1</v>
      </c>
      <c r="D54" s="19">
        <v>1</v>
      </c>
      <c r="E54" s="7">
        <f>D54/C54</f>
        <v>1</v>
      </c>
      <c r="F54" s="22" t="s">
        <v>10</v>
      </c>
      <c r="G54" s="22" t="s">
        <v>10</v>
      </c>
      <c r="H54" s="22" t="s">
        <v>10</v>
      </c>
    </row>
    <row r="55" spans="1:8" ht="45" x14ac:dyDescent="0.25">
      <c r="A55" s="11">
        <v>28</v>
      </c>
      <c r="B55" s="3" t="s">
        <v>63</v>
      </c>
      <c r="C55" s="27">
        <v>100</v>
      </c>
      <c r="D55" s="6">
        <v>100</v>
      </c>
      <c r="E55" s="7">
        <f>D55/C55</f>
        <v>1</v>
      </c>
      <c r="F55" s="11" t="s">
        <v>10</v>
      </c>
      <c r="G55" s="11" t="s">
        <v>10</v>
      </c>
      <c r="H55" s="11" t="s">
        <v>10</v>
      </c>
    </row>
    <row r="56" spans="1:8" ht="45" x14ac:dyDescent="0.25">
      <c r="A56" s="11">
        <v>29</v>
      </c>
      <c r="B56" s="3" t="s">
        <v>30</v>
      </c>
      <c r="C56" s="25" t="s">
        <v>64</v>
      </c>
      <c r="D56" s="19">
        <v>144</v>
      </c>
      <c r="E56" s="7">
        <f>D56/44</f>
        <v>3.2727272727272729</v>
      </c>
      <c r="F56" s="11" t="s">
        <v>10</v>
      </c>
      <c r="G56" s="11" t="s">
        <v>10</v>
      </c>
      <c r="H56" s="11" t="s">
        <v>10</v>
      </c>
    </row>
    <row r="57" spans="1:8" ht="38.25" customHeight="1" x14ac:dyDescent="0.25">
      <c r="A57" s="47" t="s">
        <v>9</v>
      </c>
      <c r="B57" s="49"/>
      <c r="C57" s="9">
        <v>2025530</v>
      </c>
      <c r="D57" s="9">
        <v>2016029.2</v>
      </c>
      <c r="E57" s="7">
        <f>D57/C57</f>
        <v>0.99530947455727636</v>
      </c>
      <c r="F57" s="2" t="s">
        <v>10</v>
      </c>
      <c r="G57" s="2" t="s">
        <v>10</v>
      </c>
      <c r="H57" s="2" t="s">
        <v>10</v>
      </c>
    </row>
    <row r="58" spans="1:8" ht="43.5" customHeight="1" x14ac:dyDescent="0.25">
      <c r="A58" s="31" t="s">
        <v>43</v>
      </c>
      <c r="B58" s="32"/>
      <c r="C58" s="9">
        <f>C14+C18+C22+C28+C32+C36+C39+C45+C51+C57</f>
        <v>502425555.25</v>
      </c>
      <c r="D58" s="9">
        <f>D14+D18+D22+D28+D32+D36+D39+D45+D51+D57</f>
        <v>484875406.14999998</v>
      </c>
      <c r="E58" s="22" t="s">
        <v>10</v>
      </c>
      <c r="F58" s="22" t="s">
        <v>10</v>
      </c>
      <c r="G58" s="22" t="s">
        <v>10</v>
      </c>
      <c r="H58" s="28" t="s">
        <v>10</v>
      </c>
    </row>
  </sheetData>
  <mergeCells count="30">
    <mergeCell ref="A52:E52"/>
    <mergeCell ref="A57:B57"/>
    <mergeCell ref="A37:E37"/>
    <mergeCell ref="A39:B39"/>
    <mergeCell ref="A40:E40"/>
    <mergeCell ref="A45:B45"/>
    <mergeCell ref="A46:E46"/>
    <mergeCell ref="A51:B51"/>
    <mergeCell ref="A29:E29"/>
    <mergeCell ref="A8:F8"/>
    <mergeCell ref="A9:E9"/>
    <mergeCell ref="A14:B14"/>
    <mergeCell ref="A15:E15"/>
    <mergeCell ref="A18:B18"/>
    <mergeCell ref="A58:B58"/>
    <mergeCell ref="H6:H7"/>
    <mergeCell ref="A3:H3"/>
    <mergeCell ref="C6:D6"/>
    <mergeCell ref="A6:A7"/>
    <mergeCell ref="B6:B7"/>
    <mergeCell ref="E6:E7"/>
    <mergeCell ref="F6:F7"/>
    <mergeCell ref="G6:G7"/>
    <mergeCell ref="A32:B32"/>
    <mergeCell ref="A33:E33"/>
    <mergeCell ref="A36:B36"/>
    <mergeCell ref="A19:E19"/>
    <mergeCell ref="A22:B22"/>
    <mergeCell ref="A23:E23"/>
    <mergeCell ref="A28:B28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2025-01-31T11:43:35Z</cp:lastPrinted>
  <dcterms:created xsi:type="dcterms:W3CDTF">2022-11-25T09:04:39Z</dcterms:created>
  <dcterms:modified xsi:type="dcterms:W3CDTF">2025-04-11T08:23:01Z</dcterms:modified>
</cp:coreProperties>
</file>