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120" yWindow="-60" windowWidth="24240" windowHeight="13680" tabRatio="918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  <sheet name="Актуальный сравнительный 2021г." sheetId="19" state="hidden" r:id="rId6"/>
    <sheet name="Актуальный сравнительный 2022г." sheetId="20" state="hidden" r:id="rId7"/>
  </sheets>
  <definedNames>
    <definedName name="_xlnm._FilterDatabase" localSheetId="5" hidden="1">'Актуальный сравнительный 2021г.'!$A$8:$N$352</definedName>
    <definedName name="_xlnm._FilterDatabase" localSheetId="6" hidden="1">'Актуальный сравнительный 2022г.'!$A$8:$O$383</definedName>
    <definedName name="_xlnm._FilterDatabase" localSheetId="0" hidden="1">'Приложение 1'!$A$10:$S$10</definedName>
    <definedName name="_xlnm._FilterDatabase" localSheetId="1" hidden="1">'Приложение 2'!$A$12:$AL$51</definedName>
    <definedName name="_xlnm._FilterDatabase" localSheetId="2" hidden="1">'Приложение 3'!$A$9:$Q$16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5">#REF!</definedName>
    <definedName name="DNO" localSheetId="6">#REF!</definedName>
    <definedName name="DNO" localSheetId="3">#REF!</definedName>
    <definedName name="DNO" localSheetId="4">#REF!</definedName>
    <definedName name="DNO">#REF!</definedName>
    <definedName name="_xlnm.Print_Titles" localSheetId="5">'Актуальный сравнительный 2021г.'!$8:$8</definedName>
    <definedName name="_xlnm.Print_Titles" localSheetId="6">'Актуальный сравнительный 2022г.'!$8:$8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5">'Актуальный сравнительный 2021г.'!$A$1:$N$341</definedName>
    <definedName name="_xlnm.Print_Area" localSheetId="6">'Актуальный сравнительный 2022г.'!$A$1:$M$386</definedName>
    <definedName name="_xlnm.Print_Area" localSheetId="0">'Приложение 1'!$A$1:$S$49</definedName>
    <definedName name="_xlnm.Print_Area" localSheetId="1">'Приложение 2'!$A$1:$AL$51</definedName>
    <definedName name="_xlnm.Print_Area" localSheetId="2">'Приложение 3'!$A$1:$F$16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5">#REF!</definedName>
    <definedName name="Перечень" localSheetId="6">#REF!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5">#REF!</definedName>
    <definedName name="Перечень\ъ" localSheetId="6">#REF!</definedName>
    <definedName name="Перечень\ъ" localSheetId="3">#REF!</definedName>
    <definedName name="Перечень\ъ">#REF!</definedName>
    <definedName name="Перечень2" localSheetId="5">#REF!</definedName>
    <definedName name="Перечень2" localSheetId="6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5">#REF!</definedName>
    <definedName name="Перечень3" localSheetId="6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5">#REF!</definedName>
    <definedName name="прил" localSheetId="6">#REF!</definedName>
    <definedName name="прил" localSheetId="3">#REF!</definedName>
    <definedName name="прил" localSheetId="4">#REF!</definedName>
    <definedName name="прил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1" l="1"/>
  <c r="AK51" i="10" l="1"/>
  <c r="AJ51" i="10"/>
  <c r="X51" i="10"/>
  <c r="W51" i="10"/>
  <c r="G51" i="10"/>
  <c r="P49" i="13"/>
  <c r="L49" i="13"/>
  <c r="K49" i="13"/>
  <c r="J49" i="13"/>
  <c r="I49" i="13"/>
  <c r="AK34" i="10" l="1"/>
  <c r="AJ34" i="10"/>
  <c r="X34" i="10"/>
  <c r="W34" i="10"/>
  <c r="G34" i="10"/>
  <c r="P32" i="13"/>
  <c r="L32" i="13"/>
  <c r="K32" i="13"/>
  <c r="J32" i="13"/>
  <c r="I32" i="13"/>
  <c r="AK23" i="10" l="1"/>
  <c r="AJ23" i="10"/>
  <c r="X23" i="10"/>
  <c r="W23" i="10"/>
  <c r="G23" i="10"/>
  <c r="P21" i="13"/>
  <c r="L21" i="13"/>
  <c r="K21" i="13"/>
  <c r="J21" i="13"/>
  <c r="I21" i="13"/>
  <c r="W13" i="10" l="1"/>
  <c r="F10" i="11"/>
  <c r="E10" i="11"/>
  <c r="D10" i="11"/>
  <c r="C10" i="11"/>
  <c r="I11" i="13"/>
  <c r="K11" i="13" l="1"/>
  <c r="J11" i="13"/>
  <c r="L11" i="13"/>
  <c r="AJ13" i="10"/>
  <c r="AK13" i="10"/>
  <c r="X13" i="10"/>
  <c r="G13" i="10"/>
  <c r="P11" i="13"/>
  <c r="L279" i="20"/>
  <c r="L280" i="20" s="1"/>
  <c r="J280" i="20"/>
  <c r="K383" i="20" l="1"/>
  <c r="K367" i="20"/>
  <c r="K363" i="20"/>
  <c r="K357" i="20"/>
  <c r="K353" i="20"/>
  <c r="K349" i="20"/>
  <c r="K345" i="20"/>
  <c r="K341" i="20"/>
  <c r="K338" i="20"/>
  <c r="K334" i="20"/>
  <c r="K330" i="20"/>
  <c r="K327" i="20"/>
  <c r="K323" i="20"/>
  <c r="K317" i="20"/>
  <c r="K312" i="20"/>
  <c r="K309" i="20"/>
  <c r="K304" i="20"/>
  <c r="K296" i="20"/>
  <c r="K292" i="20"/>
  <c r="K277" i="20"/>
  <c r="K273" i="20"/>
  <c r="K270" i="20"/>
  <c r="K265" i="20"/>
  <c r="K261" i="20"/>
  <c r="K258" i="20"/>
  <c r="K255" i="20"/>
  <c r="K250" i="20"/>
  <c r="K236" i="20"/>
  <c r="K233" i="20"/>
  <c r="K227" i="20"/>
  <c r="K217" i="20"/>
  <c r="K212" i="20"/>
  <c r="K207" i="20"/>
  <c r="K193" i="20"/>
  <c r="L370" i="20"/>
  <c r="L371" i="20"/>
  <c r="L372" i="20"/>
  <c r="L373" i="20"/>
  <c r="L374" i="20"/>
  <c r="L375" i="20"/>
  <c r="L376" i="20"/>
  <c r="L377" i="20"/>
  <c r="L378" i="20"/>
  <c r="L379" i="20"/>
  <c r="L380" i="20"/>
  <c r="L381" i="20"/>
  <c r="L382" i="20"/>
  <c r="L369" i="20"/>
  <c r="L366" i="20"/>
  <c r="L365" i="20"/>
  <c r="L360" i="20"/>
  <c r="L361" i="20"/>
  <c r="L362" i="20"/>
  <c r="L359" i="20"/>
  <c r="L356" i="20"/>
  <c r="L355" i="20"/>
  <c r="L352" i="20"/>
  <c r="L351" i="20"/>
  <c r="L348" i="20"/>
  <c r="L347" i="20"/>
  <c r="L344" i="20"/>
  <c r="L343" i="20"/>
  <c r="L340" i="20"/>
  <c r="L341" i="20" s="1"/>
  <c r="L337" i="20"/>
  <c r="L336" i="20"/>
  <c r="L333" i="20"/>
  <c r="L332" i="20"/>
  <c r="L329" i="20"/>
  <c r="L330" i="20" s="1"/>
  <c r="L326" i="20"/>
  <c r="L325" i="20"/>
  <c r="L322" i="20"/>
  <c r="L321" i="20"/>
  <c r="L320" i="20"/>
  <c r="L319" i="20"/>
  <c r="L316" i="20"/>
  <c r="L315" i="20"/>
  <c r="L314" i="20"/>
  <c r="L311" i="20"/>
  <c r="L312" i="20" s="1"/>
  <c r="L308" i="20"/>
  <c r="L307" i="20"/>
  <c r="L306" i="20"/>
  <c r="L299" i="20"/>
  <c r="L300" i="20"/>
  <c r="L301" i="20"/>
  <c r="L302" i="20"/>
  <c r="L303" i="20"/>
  <c r="L298" i="20"/>
  <c r="L295" i="20"/>
  <c r="L294" i="20"/>
  <c r="L283" i="20"/>
  <c r="L284" i="20"/>
  <c r="L285" i="20"/>
  <c r="L286" i="20"/>
  <c r="L287" i="20"/>
  <c r="L288" i="20"/>
  <c r="L289" i="20"/>
  <c r="L290" i="20"/>
  <c r="L291" i="20"/>
  <c r="L282" i="20"/>
  <c r="L276" i="20"/>
  <c r="L275" i="20"/>
  <c r="L272" i="20"/>
  <c r="L273" i="20" s="1"/>
  <c r="L269" i="20"/>
  <c r="L268" i="20"/>
  <c r="L267" i="20"/>
  <c r="L264" i="20"/>
  <c r="L263" i="20"/>
  <c r="L260" i="20"/>
  <c r="L261" i="20" s="1"/>
  <c r="L257" i="20"/>
  <c r="L258" i="20" s="1"/>
  <c r="L254" i="20"/>
  <c r="L253" i="20"/>
  <c r="L252" i="20"/>
  <c r="L239" i="20"/>
  <c r="L240" i="20"/>
  <c r="L241" i="20"/>
  <c r="L242" i="20"/>
  <c r="L243" i="20"/>
  <c r="L244" i="20"/>
  <c r="L245" i="20"/>
  <c r="L246" i="20"/>
  <c r="L247" i="20"/>
  <c r="L248" i="20"/>
  <c r="L249" i="20"/>
  <c r="L238" i="20"/>
  <c r="L235" i="20"/>
  <c r="L236" i="20" s="1"/>
  <c r="L230" i="20"/>
  <c r="L231" i="20"/>
  <c r="L232" i="20"/>
  <c r="L229" i="20"/>
  <c r="L220" i="20"/>
  <c r="L221" i="20"/>
  <c r="L222" i="20"/>
  <c r="L223" i="20"/>
  <c r="L224" i="20"/>
  <c r="L225" i="20"/>
  <c r="L226" i="20"/>
  <c r="L219" i="20"/>
  <c r="L216" i="20"/>
  <c r="L215" i="20"/>
  <c r="L214" i="20"/>
  <c r="L211" i="20"/>
  <c r="L210" i="20"/>
  <c r="L209" i="20"/>
  <c r="L196" i="20"/>
  <c r="L197" i="20"/>
  <c r="L198" i="20"/>
  <c r="L199" i="20"/>
  <c r="L200" i="20"/>
  <c r="L201" i="20"/>
  <c r="L202" i="20"/>
  <c r="L203" i="20"/>
  <c r="L204" i="20"/>
  <c r="L205" i="20"/>
  <c r="L206" i="20"/>
  <c r="L195" i="20"/>
  <c r="L173" i="20"/>
  <c r="L174" i="20"/>
  <c r="L175" i="20"/>
  <c r="L176" i="20"/>
  <c r="L177" i="20"/>
  <c r="L178" i="20"/>
  <c r="L179" i="20"/>
  <c r="L180" i="20"/>
  <c r="L181" i="20"/>
  <c r="L182" i="20"/>
  <c r="L183" i="20"/>
  <c r="L184" i="20"/>
  <c r="L185" i="20"/>
  <c r="L186" i="20"/>
  <c r="L187" i="20"/>
  <c r="L188" i="20"/>
  <c r="L189" i="20"/>
  <c r="L190" i="20"/>
  <c r="L191" i="20"/>
  <c r="L192" i="20"/>
  <c r="L17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2" i="20"/>
  <c r="L103" i="20"/>
  <c r="L104" i="20"/>
  <c r="L105" i="20"/>
  <c r="L106" i="20"/>
  <c r="L107" i="20"/>
  <c r="L108" i="20"/>
  <c r="L109" i="20"/>
  <c r="L110" i="20"/>
  <c r="L111" i="20"/>
  <c r="L112" i="20"/>
  <c r="L113" i="20"/>
  <c r="L114" i="20"/>
  <c r="L115" i="20"/>
  <c r="L116" i="20"/>
  <c r="L117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L134" i="20"/>
  <c r="L135" i="20"/>
  <c r="L136" i="20"/>
  <c r="L137" i="20"/>
  <c r="L138" i="20"/>
  <c r="L139" i="20"/>
  <c r="L140" i="20"/>
  <c r="L141" i="20"/>
  <c r="L142" i="20"/>
  <c r="L143" i="20"/>
  <c r="L144" i="20"/>
  <c r="L145" i="20"/>
  <c r="L146" i="20"/>
  <c r="L147" i="20"/>
  <c r="L148" i="20"/>
  <c r="L149" i="20"/>
  <c r="L150" i="20"/>
  <c r="L151" i="20"/>
  <c r="L152" i="20"/>
  <c r="L153" i="20"/>
  <c r="L154" i="20"/>
  <c r="L155" i="20"/>
  <c r="L156" i="20"/>
  <c r="L157" i="20"/>
  <c r="L158" i="20"/>
  <c r="L159" i="20"/>
  <c r="L160" i="20"/>
  <c r="L161" i="20"/>
  <c r="L162" i="20"/>
  <c r="L163" i="20"/>
  <c r="L164" i="20"/>
  <c r="L165" i="20"/>
  <c r="L166" i="20"/>
  <c r="L167" i="20"/>
  <c r="L168" i="20"/>
  <c r="L169" i="20"/>
  <c r="L12" i="20"/>
  <c r="J317" i="20"/>
  <c r="J292" i="20"/>
  <c r="J212" i="20"/>
  <c r="J170" i="20"/>
  <c r="L167" i="19"/>
  <c r="L172" i="19"/>
  <c r="L184" i="19"/>
  <c r="L192" i="19"/>
  <c r="L197" i="19"/>
  <c r="L210" i="19"/>
  <c r="L217" i="19"/>
  <c r="L220" i="19"/>
  <c r="L226" i="19"/>
  <c r="L229" i="19"/>
  <c r="L235" i="19"/>
  <c r="L238" i="19"/>
  <c r="L241" i="19"/>
  <c r="L245" i="19"/>
  <c r="L250" i="19"/>
  <c r="L253" i="19"/>
  <c r="L262" i="19"/>
  <c r="L265" i="19"/>
  <c r="L269" i="19"/>
  <c r="L274" i="19"/>
  <c r="L277" i="19"/>
  <c r="L287" i="19"/>
  <c r="L290" i="19"/>
  <c r="L294" i="19"/>
  <c r="L297" i="19"/>
  <c r="L302" i="19"/>
  <c r="L305" i="19"/>
  <c r="L308" i="19"/>
  <c r="L311" i="19"/>
  <c r="L315" i="19"/>
  <c r="L319" i="19"/>
  <c r="L323" i="19"/>
  <c r="L326" i="19"/>
  <c r="L335" i="19"/>
  <c r="L338" i="19"/>
  <c r="M337" i="19"/>
  <c r="M338" i="19" s="1"/>
  <c r="M329" i="19"/>
  <c r="M330" i="19"/>
  <c r="M331" i="19"/>
  <c r="M332" i="19"/>
  <c r="M333" i="19"/>
  <c r="M334" i="19"/>
  <c r="M328" i="19"/>
  <c r="M325" i="19"/>
  <c r="M326" i="19" s="1"/>
  <c r="M322" i="19"/>
  <c r="M321" i="19"/>
  <c r="M318" i="19"/>
  <c r="M317" i="19"/>
  <c r="M314" i="19"/>
  <c r="M313" i="19"/>
  <c r="M310" i="19"/>
  <c r="M311" i="19" s="1"/>
  <c r="M307" i="19"/>
  <c r="M308" i="19" s="1"/>
  <c r="M304" i="19"/>
  <c r="M305" i="19" s="1"/>
  <c r="M300" i="19"/>
  <c r="M301" i="19"/>
  <c r="M299" i="19"/>
  <c r="M296" i="19"/>
  <c r="M297" i="19" s="1"/>
  <c r="M293" i="19"/>
  <c r="M292" i="19"/>
  <c r="M289" i="19"/>
  <c r="M290" i="19" s="1"/>
  <c r="M280" i="19"/>
  <c r="M281" i="19"/>
  <c r="M282" i="19"/>
  <c r="M283" i="19"/>
  <c r="M284" i="19"/>
  <c r="M285" i="19"/>
  <c r="M286" i="19"/>
  <c r="M279" i="19"/>
  <c r="M276" i="19"/>
  <c r="M277" i="19" s="1"/>
  <c r="M272" i="19"/>
  <c r="M273" i="19"/>
  <c r="M271" i="19"/>
  <c r="M268" i="19"/>
  <c r="M267" i="19"/>
  <c r="M264" i="19"/>
  <c r="M265" i="19" s="1"/>
  <c r="M256" i="19"/>
  <c r="M257" i="19"/>
  <c r="M258" i="19"/>
  <c r="M259" i="19"/>
  <c r="M260" i="19"/>
  <c r="M261" i="19"/>
  <c r="M255" i="19"/>
  <c r="M252" i="19"/>
  <c r="M253" i="19" s="1"/>
  <c r="M249" i="19"/>
  <c r="M248" i="19"/>
  <c r="M247" i="19"/>
  <c r="M244" i="19"/>
  <c r="M243" i="19"/>
  <c r="M240" i="19"/>
  <c r="M241" i="19" s="1"/>
  <c r="M237" i="19"/>
  <c r="M238" i="19" s="1"/>
  <c r="M232" i="19"/>
  <c r="M233" i="19"/>
  <c r="M234" i="19"/>
  <c r="M231" i="19"/>
  <c r="M228" i="19"/>
  <c r="M229" i="19" s="1"/>
  <c r="M223" i="19"/>
  <c r="M224" i="19"/>
  <c r="M225" i="19"/>
  <c r="M222" i="19"/>
  <c r="M219" i="19"/>
  <c r="M220" i="19" s="1"/>
  <c r="M213" i="19"/>
  <c r="M214" i="19"/>
  <c r="M215" i="19"/>
  <c r="M216" i="19"/>
  <c r="M212" i="19"/>
  <c r="M200" i="19"/>
  <c r="M201" i="19"/>
  <c r="M202" i="19"/>
  <c r="M203" i="19"/>
  <c r="M204" i="19"/>
  <c r="M205" i="19"/>
  <c r="M206" i="19"/>
  <c r="M207" i="19"/>
  <c r="M208" i="19"/>
  <c r="M209" i="19"/>
  <c r="M199" i="19"/>
  <c r="M196" i="19"/>
  <c r="M195" i="19"/>
  <c r="M194" i="19"/>
  <c r="M187" i="19"/>
  <c r="M188" i="19"/>
  <c r="M189" i="19"/>
  <c r="M190" i="19"/>
  <c r="M191" i="19"/>
  <c r="M186" i="19"/>
  <c r="M183" i="19"/>
  <c r="M182" i="19"/>
  <c r="M181" i="19"/>
  <c r="M175" i="19"/>
  <c r="M176" i="19"/>
  <c r="M177" i="19"/>
  <c r="M178" i="19"/>
  <c r="M171" i="19"/>
  <c r="M169" i="19"/>
  <c r="M170" i="19"/>
  <c r="M163" i="19"/>
  <c r="M164" i="19"/>
  <c r="M165" i="19"/>
  <c r="M166" i="19"/>
  <c r="M16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134" i="19"/>
  <c r="M135" i="19"/>
  <c r="M136" i="19"/>
  <c r="M137" i="19"/>
  <c r="M138" i="19"/>
  <c r="M139" i="19"/>
  <c r="M140" i="19"/>
  <c r="M141" i="19"/>
  <c r="M142" i="19"/>
  <c r="M143" i="19"/>
  <c r="M144" i="19"/>
  <c r="M145" i="19"/>
  <c r="M146" i="19"/>
  <c r="M147" i="19"/>
  <c r="M148" i="19"/>
  <c r="M149" i="19"/>
  <c r="M150" i="19"/>
  <c r="M151" i="19"/>
  <c r="M152" i="19"/>
  <c r="M153" i="19"/>
  <c r="M154" i="19"/>
  <c r="M155" i="19"/>
  <c r="M156" i="19"/>
  <c r="M157" i="19"/>
  <c r="M158" i="19"/>
  <c r="M159" i="19"/>
  <c r="M12" i="19"/>
  <c r="K160" i="19"/>
  <c r="K311" i="19"/>
  <c r="M335" i="19" l="1"/>
  <c r="L277" i="20"/>
  <c r="L212" i="20"/>
  <c r="L217" i="20"/>
  <c r="L250" i="20"/>
  <c r="L255" i="20"/>
  <c r="L265" i="20"/>
  <c r="L270" i="20"/>
  <c r="L296" i="20"/>
  <c r="L309" i="20"/>
  <c r="L317" i="20"/>
  <c r="L323" i="20"/>
  <c r="L327" i="20"/>
  <c r="L334" i="20"/>
  <c r="L338" i="20"/>
  <c r="L345" i="20"/>
  <c r="L349" i="20"/>
  <c r="L353" i="20"/>
  <c r="L357" i="20"/>
  <c r="L363" i="20"/>
  <c r="L367" i="20"/>
  <c r="L383" i="20"/>
  <c r="L193" i="20"/>
  <c r="L207" i="20"/>
  <c r="L227" i="20"/>
  <c r="L233" i="20"/>
  <c r="L292" i="20"/>
  <c r="L304" i="20"/>
  <c r="M167" i="19"/>
  <c r="M172" i="19"/>
  <c r="M235" i="19"/>
  <c r="M245" i="19"/>
  <c r="M250" i="19"/>
  <c r="M262" i="19"/>
  <c r="M269" i="19"/>
  <c r="M192" i="19"/>
  <c r="M302" i="19"/>
  <c r="M315" i="19"/>
  <c r="M319" i="19"/>
  <c r="M197" i="19"/>
  <c r="M184" i="19"/>
  <c r="M274" i="19"/>
  <c r="M287" i="19"/>
  <c r="M323" i="19"/>
  <c r="M217" i="19"/>
  <c r="M294" i="19"/>
  <c r="M210" i="19"/>
  <c r="M226" i="19"/>
  <c r="J330" i="20" l="1"/>
  <c r="J334" i="20"/>
  <c r="J338" i="20"/>
  <c r="J345" i="20"/>
  <c r="J341" i="20"/>
  <c r="J349" i="20"/>
  <c r="J353" i="20"/>
  <c r="J357" i="20"/>
  <c r="J363" i="20"/>
  <c r="J383" i="20"/>
  <c r="J207" i="20"/>
  <c r="I207" i="20"/>
  <c r="J160" i="19" l="1"/>
  <c r="I170" i="20" l="1"/>
  <c r="I383" i="20" l="1"/>
  <c r="I367" i="20"/>
  <c r="I363" i="20"/>
  <c r="I357" i="20"/>
  <c r="I353" i="20"/>
  <c r="I349" i="20"/>
  <c r="I345" i="20"/>
  <c r="I341" i="20"/>
  <c r="I338" i="20"/>
  <c r="I334" i="20"/>
  <c r="I330" i="20"/>
  <c r="I327" i="20"/>
  <c r="J327" i="20"/>
  <c r="I323" i="20"/>
  <c r="J323" i="20"/>
  <c r="I317" i="20"/>
  <c r="I312" i="20"/>
  <c r="J312" i="20"/>
  <c r="I309" i="20"/>
  <c r="J309" i="20"/>
  <c r="I304" i="20"/>
  <c r="J304" i="20"/>
  <c r="I296" i="20"/>
  <c r="J296" i="20"/>
  <c r="I292" i="20"/>
  <c r="H292" i="20"/>
  <c r="I277" i="20"/>
  <c r="J277" i="20"/>
  <c r="I273" i="20"/>
  <c r="J273" i="20"/>
  <c r="I270" i="20"/>
  <c r="J270" i="20"/>
  <c r="I265" i="20"/>
  <c r="J265" i="20"/>
  <c r="I261" i="20"/>
  <c r="J261" i="20"/>
  <c r="I258" i="20"/>
  <c r="J258" i="20"/>
  <c r="I255" i="20"/>
  <c r="J255" i="20"/>
  <c r="I250" i="20"/>
  <c r="J250" i="20"/>
  <c r="I236" i="20"/>
  <c r="J236" i="20"/>
  <c r="I233" i="20"/>
  <c r="J233" i="20"/>
  <c r="I227" i="20"/>
  <c r="J227" i="20"/>
  <c r="I217" i="20"/>
  <c r="J217" i="20"/>
  <c r="I212" i="20"/>
  <c r="I193" i="20"/>
  <c r="H170" i="20"/>
  <c r="H383" i="20"/>
  <c r="G383" i="20"/>
  <c r="H367" i="20"/>
  <c r="G367" i="20"/>
  <c r="H363" i="20"/>
  <c r="G363" i="20"/>
  <c r="H357" i="20"/>
  <c r="G357" i="20"/>
  <c r="H353" i="20"/>
  <c r="G353" i="20"/>
  <c r="H349" i="20"/>
  <c r="G349" i="20"/>
  <c r="H345" i="20"/>
  <c r="G345" i="20"/>
  <c r="H341" i="20"/>
  <c r="G341" i="20"/>
  <c r="H338" i="20"/>
  <c r="G338" i="20"/>
  <c r="H334" i="20"/>
  <c r="G334" i="20"/>
  <c r="H330" i="20"/>
  <c r="G330" i="20"/>
  <c r="H327" i="20"/>
  <c r="G327" i="20"/>
  <c r="H323" i="20"/>
  <c r="G323" i="20"/>
  <c r="H317" i="20"/>
  <c r="G317" i="20"/>
  <c r="H312" i="20"/>
  <c r="G312" i="20"/>
  <c r="H309" i="20"/>
  <c r="G309" i="20"/>
  <c r="H304" i="20"/>
  <c r="G304" i="20"/>
  <c r="H296" i="20"/>
  <c r="G296" i="20"/>
  <c r="G292" i="20"/>
  <c r="H277" i="20"/>
  <c r="G277" i="20"/>
  <c r="H273" i="20"/>
  <c r="G273" i="20"/>
  <c r="H270" i="20"/>
  <c r="G270" i="20"/>
  <c r="H265" i="20"/>
  <c r="G265" i="20"/>
  <c r="H261" i="20"/>
  <c r="G261" i="20"/>
  <c r="H258" i="20"/>
  <c r="G258" i="20"/>
  <c r="H255" i="20"/>
  <c r="G255" i="20"/>
  <c r="H250" i="20"/>
  <c r="G250" i="20"/>
  <c r="H236" i="20"/>
  <c r="G236" i="20"/>
  <c r="H233" i="20"/>
  <c r="G233" i="20"/>
  <c r="H227" i="20"/>
  <c r="G227" i="20"/>
  <c r="H217" i="20"/>
  <c r="G217" i="20"/>
  <c r="H212" i="20"/>
  <c r="G212" i="20"/>
  <c r="H207" i="20"/>
  <c r="G207" i="20"/>
  <c r="H193" i="20"/>
  <c r="G193" i="20"/>
  <c r="G170" i="20"/>
  <c r="I10" i="20" l="1"/>
  <c r="H10" i="20"/>
  <c r="G10" i="20"/>
  <c r="J192" i="19"/>
  <c r="K192" i="19"/>
  <c r="J184" i="19"/>
  <c r="K184" i="19"/>
  <c r="J179" i="19"/>
  <c r="K179" i="19"/>
  <c r="J172" i="19"/>
  <c r="J338" i="19"/>
  <c r="K338" i="19"/>
  <c r="J335" i="19"/>
  <c r="K335" i="19"/>
  <c r="J326" i="19"/>
  <c r="K326" i="19"/>
  <c r="J323" i="19"/>
  <c r="K323" i="19"/>
  <c r="J319" i="19"/>
  <c r="K319" i="19"/>
  <c r="J315" i="19"/>
  <c r="K315" i="19"/>
  <c r="J311" i="19"/>
  <c r="J308" i="19"/>
  <c r="K308" i="19"/>
  <c r="J305" i="19"/>
  <c r="K305" i="19"/>
  <c r="J302" i="19"/>
  <c r="K302" i="19"/>
  <c r="J297" i="19"/>
  <c r="K297" i="19"/>
  <c r="J294" i="19"/>
  <c r="K294" i="19"/>
  <c r="J290" i="19"/>
  <c r="K290" i="19"/>
  <c r="J287" i="19"/>
  <c r="K287" i="19"/>
  <c r="J277" i="19"/>
  <c r="K277" i="19"/>
  <c r="J274" i="19"/>
  <c r="J269" i="19"/>
  <c r="K269" i="19"/>
  <c r="J265" i="19"/>
  <c r="K265" i="19"/>
  <c r="J262" i="19"/>
  <c r="J253" i="19"/>
  <c r="K253" i="19"/>
  <c r="J250" i="19"/>
  <c r="J245" i="19"/>
  <c r="K245" i="19"/>
  <c r="J241" i="19"/>
  <c r="J238" i="19"/>
  <c r="K238" i="19"/>
  <c r="J235" i="19"/>
  <c r="K235" i="19"/>
  <c r="J229" i="19"/>
  <c r="K229" i="19"/>
  <c r="J226" i="19"/>
  <c r="K226" i="19"/>
  <c r="J220" i="19"/>
  <c r="K220" i="19"/>
  <c r="J210" i="19"/>
  <c r="J217" i="19"/>
  <c r="J197" i="19"/>
  <c r="K197" i="19"/>
  <c r="J167" i="19"/>
  <c r="H338" i="19"/>
  <c r="G338" i="19"/>
  <c r="I337" i="19"/>
  <c r="I338" i="19" s="1"/>
  <c r="H335" i="19"/>
  <c r="G335" i="19"/>
  <c r="I334" i="19"/>
  <c r="I333" i="19"/>
  <c r="I332" i="19"/>
  <c r="I331" i="19"/>
  <c r="I330" i="19"/>
  <c r="I329" i="19"/>
  <c r="I328" i="19"/>
  <c r="H326" i="19"/>
  <c r="G326" i="19"/>
  <c r="I325" i="19"/>
  <c r="I326" i="19" s="1"/>
  <c r="H323" i="19"/>
  <c r="G323" i="19"/>
  <c r="I322" i="19"/>
  <c r="I321" i="19"/>
  <c r="H319" i="19"/>
  <c r="G319" i="19"/>
  <c r="I318" i="19"/>
  <c r="I317" i="19"/>
  <c r="I315" i="19"/>
  <c r="H315" i="19"/>
  <c r="G315" i="19"/>
  <c r="H311" i="19"/>
  <c r="G311" i="19"/>
  <c r="I310" i="19"/>
  <c r="H308" i="19"/>
  <c r="G308" i="19"/>
  <c r="I307" i="19"/>
  <c r="H305" i="19"/>
  <c r="G305" i="19"/>
  <c r="I304" i="19"/>
  <c r="I305" i="19" s="1"/>
  <c r="H302" i="19"/>
  <c r="G302" i="19"/>
  <c r="I301" i="19"/>
  <c r="I300" i="19"/>
  <c r="I299" i="19"/>
  <c r="H297" i="19"/>
  <c r="G297" i="19"/>
  <c r="I296" i="19"/>
  <c r="I297" i="19" s="1"/>
  <c r="H294" i="19"/>
  <c r="G294" i="19"/>
  <c r="I293" i="19"/>
  <c r="I292" i="19"/>
  <c r="H290" i="19"/>
  <c r="G290" i="19"/>
  <c r="I289" i="19"/>
  <c r="I290" i="19" s="1"/>
  <c r="H287" i="19"/>
  <c r="G287" i="19"/>
  <c r="I286" i="19"/>
  <c r="I285" i="19"/>
  <c r="I284" i="19"/>
  <c r="I283" i="19"/>
  <c r="I282" i="19"/>
  <c r="I281" i="19"/>
  <c r="H277" i="19"/>
  <c r="G277" i="19"/>
  <c r="I277" i="19"/>
  <c r="H274" i="19"/>
  <c r="G274" i="19"/>
  <c r="I273" i="19"/>
  <c r="I271" i="19"/>
  <c r="H269" i="19"/>
  <c r="G269" i="19"/>
  <c r="I268" i="19"/>
  <c r="I267" i="19"/>
  <c r="H265" i="19"/>
  <c r="G265" i="19"/>
  <c r="I264" i="19"/>
  <c r="I265" i="19" s="1"/>
  <c r="H262" i="19"/>
  <c r="G262" i="19"/>
  <c r="I261" i="19"/>
  <c r="I260" i="19"/>
  <c r="I259" i="19"/>
  <c r="I258" i="19"/>
  <c r="I257" i="19"/>
  <c r="I256" i="19"/>
  <c r="I255" i="19"/>
  <c r="H253" i="19"/>
  <c r="G253" i="19"/>
  <c r="I252" i="19"/>
  <c r="I253" i="19" s="1"/>
  <c r="H250" i="19"/>
  <c r="G250" i="19"/>
  <c r="I249" i="19"/>
  <c r="I248" i="19"/>
  <c r="I247" i="19"/>
  <c r="H245" i="19"/>
  <c r="G245" i="19"/>
  <c r="I244" i="19"/>
  <c r="I243" i="19"/>
  <c r="H241" i="19"/>
  <c r="G241" i="19"/>
  <c r="I240" i="19"/>
  <c r="I241" i="19" s="1"/>
  <c r="H238" i="19"/>
  <c r="G238" i="19"/>
  <c r="I237" i="19"/>
  <c r="I238" i="19" s="1"/>
  <c r="H235" i="19"/>
  <c r="G235" i="19"/>
  <c r="I234" i="19"/>
  <c r="I233" i="19"/>
  <c r="I232" i="19"/>
  <c r="I231" i="19"/>
  <c r="H229" i="19"/>
  <c r="G229" i="19"/>
  <c r="I228" i="19"/>
  <c r="I229" i="19" s="1"/>
  <c r="I226" i="19"/>
  <c r="H226" i="19"/>
  <c r="G226" i="19"/>
  <c r="H220" i="19"/>
  <c r="G220" i="19"/>
  <c r="I219" i="19"/>
  <c r="I220" i="19" s="1"/>
  <c r="H217" i="19"/>
  <c r="G217" i="19"/>
  <c r="I216" i="19"/>
  <c r="I215" i="19"/>
  <c r="I214" i="19"/>
  <c r="I213" i="19"/>
  <c r="I212" i="19"/>
  <c r="I210" i="19"/>
  <c r="H210" i="19"/>
  <c r="G210" i="19"/>
  <c r="H197" i="19"/>
  <c r="G197" i="19"/>
  <c r="I196" i="19"/>
  <c r="I195" i="19"/>
  <c r="I194" i="19"/>
  <c r="H192" i="19"/>
  <c r="G192" i="19"/>
  <c r="I190" i="19"/>
  <c r="I189" i="19"/>
  <c r="I188" i="19"/>
  <c r="I187" i="19"/>
  <c r="I186" i="19"/>
  <c r="H184" i="19"/>
  <c r="G184" i="19"/>
  <c r="I183" i="19"/>
  <c r="I182" i="19"/>
  <c r="I181" i="19"/>
  <c r="H179" i="19"/>
  <c r="G179" i="19"/>
  <c r="I177" i="19"/>
  <c r="I176" i="19"/>
  <c r="I175" i="19"/>
  <c r="I174" i="19"/>
  <c r="H172" i="19"/>
  <c r="G172" i="19"/>
  <c r="I171" i="19"/>
  <c r="I170" i="19"/>
  <c r="I169" i="19"/>
  <c r="H167" i="19"/>
  <c r="G167" i="19"/>
  <c r="I166" i="19"/>
  <c r="I165" i="19"/>
  <c r="I164" i="19"/>
  <c r="I163" i="19"/>
  <c r="I162" i="19"/>
  <c r="I160" i="19"/>
  <c r="H160" i="19"/>
  <c r="G160" i="19"/>
  <c r="I274" i="19" l="1"/>
  <c r="J10" i="19"/>
  <c r="I167" i="19"/>
  <c r="I335" i="19"/>
  <c r="G10" i="19"/>
  <c r="I179" i="19"/>
  <c r="I250" i="19"/>
  <c r="I262" i="19"/>
  <c r="I197" i="19"/>
  <c r="I217" i="19"/>
  <c r="I235" i="19"/>
  <c r="H10" i="19"/>
  <c r="I184" i="19"/>
  <c r="I269" i="19"/>
  <c r="I308" i="19"/>
  <c r="I311" i="19"/>
  <c r="I323" i="19"/>
  <c r="I172" i="19"/>
  <c r="I192" i="19"/>
  <c r="I245" i="19"/>
  <c r="I287" i="19"/>
  <c r="I294" i="19"/>
  <c r="I302" i="19"/>
  <c r="I319" i="19"/>
  <c r="I171" i="15"/>
  <c r="J170" i="15"/>
  <c r="H171" i="15"/>
  <c r="I389" i="15"/>
  <c r="H389" i="15"/>
  <c r="J388" i="15"/>
  <c r="I10" i="19" l="1"/>
  <c r="H359" i="15" l="1"/>
  <c r="J193" i="15"/>
  <c r="H194" i="15"/>
  <c r="J166" i="15"/>
  <c r="J167" i="15"/>
  <c r="J168" i="15"/>
  <c r="J169" i="15"/>
  <c r="K165" i="18"/>
  <c r="K166" i="18"/>
  <c r="I167" i="18"/>
  <c r="J190" i="15" l="1"/>
  <c r="J376" i="15" l="1"/>
  <c r="J377" i="15"/>
  <c r="J378" i="15"/>
  <c r="J379" i="15"/>
  <c r="J380" i="15"/>
  <c r="J381" i="15"/>
  <c r="J382" i="15"/>
  <c r="J383" i="15"/>
  <c r="J384" i="15"/>
  <c r="J385" i="15"/>
  <c r="J386" i="15"/>
  <c r="J387" i="15"/>
  <c r="J375" i="15"/>
  <c r="J372" i="15"/>
  <c r="J371" i="15"/>
  <c r="J366" i="15"/>
  <c r="J367" i="15"/>
  <c r="J368" i="15"/>
  <c r="J365" i="15"/>
  <c r="J362" i="15"/>
  <c r="J361" i="15"/>
  <c r="J357" i="15"/>
  <c r="J353" i="15"/>
  <c r="J354" i="15"/>
  <c r="J350" i="15"/>
  <c r="J349" i="15"/>
  <c r="J346" i="15"/>
  <c r="J347" i="15" s="1"/>
  <c r="J343" i="15"/>
  <c r="J342" i="15"/>
  <c r="J339" i="15"/>
  <c r="J338" i="15"/>
  <c r="J335" i="15"/>
  <c r="J336" i="15" s="1"/>
  <c r="J332" i="15"/>
  <c r="J331" i="15"/>
  <c r="J326" i="15"/>
  <c r="J327" i="15"/>
  <c r="J328" i="15"/>
  <c r="J325" i="15"/>
  <c r="J322" i="15"/>
  <c r="J321" i="15"/>
  <c r="J318" i="15"/>
  <c r="J319" i="15" s="1"/>
  <c r="J315" i="15"/>
  <c r="J314" i="15"/>
  <c r="J313" i="15"/>
  <c r="J306" i="15"/>
  <c r="J307" i="15"/>
  <c r="J308" i="15"/>
  <c r="J309" i="15"/>
  <c r="J310" i="15"/>
  <c r="J305" i="15"/>
  <c r="J302" i="15"/>
  <c r="J301" i="15"/>
  <c r="J292" i="15"/>
  <c r="J293" i="15"/>
  <c r="J294" i="15"/>
  <c r="J295" i="15"/>
  <c r="J296" i="15"/>
  <c r="J297" i="15"/>
  <c r="J298" i="15"/>
  <c r="J291" i="15"/>
  <c r="J288" i="15"/>
  <c r="J289" i="15" s="1"/>
  <c r="J285" i="15"/>
  <c r="J284" i="15"/>
  <c r="J281" i="15"/>
  <c r="J282" i="15" s="1"/>
  <c r="J278" i="15"/>
  <c r="J277" i="15"/>
  <c r="J273" i="15"/>
  <c r="J272" i="15"/>
  <c r="J276" i="15"/>
  <c r="J269" i="15"/>
  <c r="J270" i="15" s="1"/>
  <c r="J266" i="15"/>
  <c r="J267" i="15" s="1"/>
  <c r="J257" i="15"/>
  <c r="J258" i="15"/>
  <c r="J259" i="15"/>
  <c r="J260" i="15"/>
  <c r="J261" i="15"/>
  <c r="J262" i="15"/>
  <c r="J263" i="15"/>
  <c r="J256" i="15"/>
  <c r="J253" i="15"/>
  <c r="J252" i="15"/>
  <c r="J251" i="15"/>
  <c r="J238" i="15"/>
  <c r="J239" i="15"/>
  <c r="J240" i="15"/>
  <c r="J241" i="15"/>
  <c r="J242" i="15"/>
  <c r="J243" i="15"/>
  <c r="J244" i="15"/>
  <c r="J245" i="15"/>
  <c r="J246" i="15"/>
  <c r="J247" i="15"/>
  <c r="J248" i="15"/>
  <c r="J237" i="15"/>
  <c r="J234" i="15"/>
  <c r="J235" i="15" s="1"/>
  <c r="J231" i="15"/>
  <c r="J230" i="15"/>
  <c r="J229" i="15"/>
  <c r="J228" i="15"/>
  <c r="J218" i="15"/>
  <c r="J219" i="15"/>
  <c r="J220" i="15"/>
  <c r="J221" i="15"/>
  <c r="J222" i="15"/>
  <c r="J223" i="15"/>
  <c r="J224" i="15"/>
  <c r="J225" i="15"/>
  <c r="J217" i="15"/>
  <c r="J214" i="15"/>
  <c r="J213" i="15"/>
  <c r="J212" i="15"/>
  <c r="J209" i="15"/>
  <c r="J208" i="15"/>
  <c r="J197" i="15"/>
  <c r="J198" i="15"/>
  <c r="J199" i="15"/>
  <c r="J200" i="15"/>
  <c r="J201" i="15"/>
  <c r="J202" i="15"/>
  <c r="J203" i="15"/>
  <c r="J204" i="15"/>
  <c r="J205" i="15"/>
  <c r="J196" i="15"/>
  <c r="J174" i="15"/>
  <c r="J175" i="15"/>
  <c r="J176" i="15"/>
  <c r="J177" i="15"/>
  <c r="J179" i="15"/>
  <c r="J180" i="15"/>
  <c r="J181" i="15"/>
  <c r="J182" i="15"/>
  <c r="J183" i="15"/>
  <c r="J184" i="15"/>
  <c r="J185" i="15"/>
  <c r="J186" i="15"/>
  <c r="J187" i="15"/>
  <c r="J188" i="15"/>
  <c r="J189" i="15"/>
  <c r="J191" i="15"/>
  <c r="J192" i="15"/>
  <c r="J173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5" i="15"/>
  <c r="J96" i="15"/>
  <c r="J97" i="15"/>
  <c r="J99" i="15"/>
  <c r="J100" i="15"/>
  <c r="J101" i="15"/>
  <c r="J103" i="15"/>
  <c r="J104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2" i="15"/>
  <c r="I373" i="15"/>
  <c r="H373" i="15"/>
  <c r="I369" i="15"/>
  <c r="I363" i="15"/>
  <c r="I355" i="15"/>
  <c r="H355" i="15"/>
  <c r="I351" i="15"/>
  <c r="I347" i="15"/>
  <c r="I344" i="15"/>
  <c r="I340" i="15"/>
  <c r="I336" i="15"/>
  <c r="I333" i="15"/>
  <c r="I329" i="15"/>
  <c r="H329" i="15"/>
  <c r="I323" i="15"/>
  <c r="H323" i="15"/>
  <c r="I319" i="15"/>
  <c r="I316" i="15"/>
  <c r="I311" i="15"/>
  <c r="I303" i="15"/>
  <c r="I299" i="15"/>
  <c r="H299" i="15"/>
  <c r="I289" i="15"/>
  <c r="I286" i="15"/>
  <c r="I282" i="15"/>
  <c r="I279" i="15"/>
  <c r="H279" i="15"/>
  <c r="I274" i="15"/>
  <c r="I270" i="15"/>
  <c r="I267" i="15"/>
  <c r="I264" i="15"/>
  <c r="I254" i="15"/>
  <c r="I249" i="15"/>
  <c r="I235" i="15"/>
  <c r="I232" i="15"/>
  <c r="H232" i="15"/>
  <c r="I226" i="15"/>
  <c r="I215" i="15"/>
  <c r="I210" i="15"/>
  <c r="I206" i="15"/>
  <c r="K218" i="18"/>
  <c r="K333" i="18"/>
  <c r="K332" i="18"/>
  <c r="K294" i="18"/>
  <c r="K293" i="18"/>
  <c r="K290" i="18"/>
  <c r="K285" i="18"/>
  <c r="K233" i="18"/>
  <c r="K234" i="18"/>
  <c r="K235" i="18"/>
  <c r="K232" i="18"/>
  <c r="K210" i="18"/>
  <c r="K211" i="18"/>
  <c r="K212" i="18"/>
  <c r="K213" i="18"/>
  <c r="K214" i="18"/>
  <c r="K215" i="18"/>
  <c r="K216" i="18"/>
  <c r="K219" i="18"/>
  <c r="K209" i="18"/>
  <c r="K200" i="18"/>
  <c r="K187" i="18"/>
  <c r="K164" i="18"/>
  <c r="J359" i="18"/>
  <c r="J346" i="18"/>
  <c r="J343" i="18"/>
  <c r="J338" i="18"/>
  <c r="J334" i="18"/>
  <c r="J330" i="18"/>
  <c r="J326" i="18"/>
  <c r="J323" i="18"/>
  <c r="J311" i="18"/>
  <c r="J308" i="18"/>
  <c r="J304" i="18"/>
  <c r="J291" i="18"/>
  <c r="J287" i="18"/>
  <c r="J282" i="18"/>
  <c r="J278" i="18"/>
  <c r="J275" i="18"/>
  <c r="J266" i="18"/>
  <c r="J263" i="18"/>
  <c r="J256" i="18"/>
  <c r="J252" i="18"/>
  <c r="J249" i="18"/>
  <c r="J246" i="18"/>
  <c r="J239" i="18"/>
  <c r="J236" i="18"/>
  <c r="J230" i="18"/>
  <c r="J227" i="18"/>
  <c r="I220" i="18"/>
  <c r="J207" i="18"/>
  <c r="J193" i="18"/>
  <c r="J181" i="18"/>
  <c r="J17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50" i="18"/>
  <c r="K151" i="18"/>
  <c r="K152" i="18"/>
  <c r="K153" i="18"/>
  <c r="K155" i="18"/>
  <c r="K156" i="18"/>
  <c r="K157" i="18"/>
  <c r="K158" i="18"/>
  <c r="K159" i="18"/>
  <c r="K160" i="18"/>
  <c r="K161" i="18"/>
  <c r="K162" i="18"/>
  <c r="K163" i="18"/>
  <c r="J389" i="15" l="1"/>
  <c r="J355" i="15"/>
  <c r="J323" i="15"/>
  <c r="J373" i="15"/>
  <c r="I236" i="18" l="1"/>
  <c r="I289" i="18"/>
  <c r="I334" i="18"/>
  <c r="I358" i="18"/>
  <c r="I355" i="18"/>
  <c r="I354" i="18"/>
  <c r="K354" i="18" s="1"/>
  <c r="I353" i="18"/>
  <c r="K353" i="18" s="1"/>
  <c r="I352" i="18"/>
  <c r="K352" i="18" s="1"/>
  <c r="I351" i="18"/>
  <c r="K351" i="18" s="1"/>
  <c r="I350" i="18"/>
  <c r="K350" i="18" s="1"/>
  <c r="I349" i="18"/>
  <c r="K349" i="18" s="1"/>
  <c r="I348" i="18"/>
  <c r="I345" i="18"/>
  <c r="I342" i="18"/>
  <c r="K342" i="18" s="1"/>
  <c r="I341" i="18"/>
  <c r="K341" i="18" s="1"/>
  <c r="I340" i="18"/>
  <c r="K340" i="18" s="1"/>
  <c r="I337" i="18"/>
  <c r="K337" i="18" s="1"/>
  <c r="I336" i="18"/>
  <c r="I329" i="18"/>
  <c r="K329" i="18" s="1"/>
  <c r="I328" i="18"/>
  <c r="I325" i="18"/>
  <c r="I322" i="18"/>
  <c r="K322" i="18" s="1"/>
  <c r="I321" i="18"/>
  <c r="K321" i="18" s="1"/>
  <c r="I318" i="18"/>
  <c r="I315" i="18"/>
  <c r="K315" i="18" s="1"/>
  <c r="I314" i="18"/>
  <c r="K314" i="18" s="1"/>
  <c r="I313" i="18"/>
  <c r="K313" i="18" s="1"/>
  <c r="I310" i="18"/>
  <c r="I307" i="18"/>
  <c r="K307" i="18" s="1"/>
  <c r="I306" i="18"/>
  <c r="I303" i="18"/>
  <c r="I300" i="18"/>
  <c r="K300" i="18" s="1"/>
  <c r="I299" i="18"/>
  <c r="K299" i="18" s="1"/>
  <c r="I298" i="18"/>
  <c r="K298" i="18" s="1"/>
  <c r="I297" i="18"/>
  <c r="K297" i="18" s="1"/>
  <c r="I296" i="18"/>
  <c r="K296" i="18" s="1"/>
  <c r="I295" i="18"/>
  <c r="I286" i="18"/>
  <c r="K286" i="18" s="1"/>
  <c r="I284" i="18"/>
  <c r="K284" i="18" s="1"/>
  <c r="I281" i="18"/>
  <c r="K281" i="18" s="1"/>
  <c r="I280" i="18"/>
  <c r="K280" i="18" s="1"/>
  <c r="I277" i="18"/>
  <c r="I274" i="18"/>
  <c r="K274" i="18" s="1"/>
  <c r="I273" i="18"/>
  <c r="K273" i="18" s="1"/>
  <c r="I272" i="18"/>
  <c r="K272" i="18" s="1"/>
  <c r="I271" i="18"/>
  <c r="K271" i="18" s="1"/>
  <c r="I270" i="18"/>
  <c r="K270" i="18" s="1"/>
  <c r="I269" i="18"/>
  <c r="K269" i="18" s="1"/>
  <c r="I268" i="18"/>
  <c r="K268" i="18" s="1"/>
  <c r="I265" i="18"/>
  <c r="I262" i="18"/>
  <c r="K262" i="18" s="1"/>
  <c r="I261" i="18"/>
  <c r="K261" i="18" s="1"/>
  <c r="I260" i="18"/>
  <c r="K260" i="18" s="1"/>
  <c r="I259" i="18"/>
  <c r="K259" i="18" s="1"/>
  <c r="I258" i="18"/>
  <c r="K258" i="18" s="1"/>
  <c r="I255" i="18"/>
  <c r="K255" i="18" s="1"/>
  <c r="I254" i="18"/>
  <c r="K254" i="18" s="1"/>
  <c r="I251" i="18"/>
  <c r="I248" i="18"/>
  <c r="I245" i="18"/>
  <c r="K245" i="18" s="1"/>
  <c r="I244" i="18"/>
  <c r="K244" i="18" s="1"/>
  <c r="I243" i="18"/>
  <c r="K243" i="18" s="1"/>
  <c r="I242" i="18"/>
  <c r="K242" i="18" s="1"/>
  <c r="I241" i="18"/>
  <c r="I238" i="18"/>
  <c r="I229" i="18"/>
  <c r="I226" i="18"/>
  <c r="K226" i="18" s="1"/>
  <c r="I225" i="18"/>
  <c r="K225" i="18" s="1"/>
  <c r="I224" i="18"/>
  <c r="K224" i="18" s="1"/>
  <c r="I223" i="18"/>
  <c r="K223" i="18" s="1"/>
  <c r="I206" i="18"/>
  <c r="K206" i="18" s="1"/>
  <c r="I205" i="18"/>
  <c r="K205" i="18" s="1"/>
  <c r="I204" i="18"/>
  <c r="K204" i="18" s="1"/>
  <c r="I203" i="18"/>
  <c r="I199" i="18"/>
  <c r="I198" i="18"/>
  <c r="K198" i="18" s="1"/>
  <c r="I197" i="18"/>
  <c r="K197" i="18" s="1"/>
  <c r="I196" i="18"/>
  <c r="K196" i="18" s="1"/>
  <c r="I195" i="18"/>
  <c r="K195" i="18" s="1"/>
  <c r="I192" i="18"/>
  <c r="K192" i="18" s="1"/>
  <c r="I191" i="18"/>
  <c r="K191" i="18" s="1"/>
  <c r="I190" i="18"/>
  <c r="I186" i="18"/>
  <c r="I185" i="18"/>
  <c r="K185" i="18" s="1"/>
  <c r="I184" i="18"/>
  <c r="K184" i="18" s="1"/>
  <c r="I183" i="18"/>
  <c r="I180" i="18"/>
  <c r="K180" i="18" s="1"/>
  <c r="I179" i="18"/>
  <c r="K179" i="18" s="1"/>
  <c r="I178" i="18"/>
  <c r="K178" i="18" s="1"/>
  <c r="I175" i="18"/>
  <c r="K175" i="18" s="1"/>
  <c r="I174" i="18"/>
  <c r="K174" i="18" s="1"/>
  <c r="I173" i="18"/>
  <c r="K173" i="18" s="1"/>
  <c r="I172" i="18"/>
  <c r="K172" i="18" s="1"/>
  <c r="I171" i="18"/>
  <c r="K171" i="18" s="1"/>
  <c r="I170" i="18"/>
  <c r="K170" i="18" s="1"/>
  <c r="I169" i="18"/>
  <c r="K169" i="18" s="1"/>
  <c r="I222" i="18"/>
  <c r="K222" i="18" s="1"/>
  <c r="H167" i="18"/>
  <c r="I239" i="18" l="1"/>
  <c r="K238" i="18"/>
  <c r="K239" i="18" s="1"/>
  <c r="I249" i="18"/>
  <c r="K248" i="18"/>
  <c r="K249" i="18" s="1"/>
  <c r="I304" i="18"/>
  <c r="K303" i="18"/>
  <c r="K304" i="18" s="1"/>
  <c r="I326" i="18"/>
  <c r="K325" i="18"/>
  <c r="K326" i="18" s="1"/>
  <c r="I346" i="18"/>
  <c r="K345" i="18"/>
  <c r="K346" i="18" s="1"/>
  <c r="I188" i="18"/>
  <c r="K183" i="18"/>
  <c r="K190" i="18"/>
  <c r="K193" i="18" s="1"/>
  <c r="I207" i="18"/>
  <c r="K203" i="18"/>
  <c r="K207" i="18" s="1"/>
  <c r="I230" i="18"/>
  <c r="K229" i="18"/>
  <c r="K230" i="18" s="1"/>
  <c r="K241" i="18"/>
  <c r="K246" i="18" s="1"/>
  <c r="I252" i="18"/>
  <c r="K251" i="18"/>
  <c r="I266" i="18"/>
  <c r="K265" i="18"/>
  <c r="K266" i="18" s="1"/>
  <c r="I278" i="18"/>
  <c r="K277" i="18"/>
  <c r="K278" i="18" s="1"/>
  <c r="K306" i="18"/>
  <c r="K308" i="18" s="1"/>
  <c r="I311" i="18"/>
  <c r="K310" i="18"/>
  <c r="I319" i="18"/>
  <c r="K328" i="18"/>
  <c r="K330" i="18" s="1"/>
  <c r="K336" i="18"/>
  <c r="K338" i="18" s="1"/>
  <c r="I359" i="18"/>
  <c r="K358" i="18"/>
  <c r="K359" i="18" s="1"/>
  <c r="I291" i="18"/>
  <c r="K289" i="18"/>
  <c r="K343" i="18"/>
  <c r="I176" i="18"/>
  <c r="K176" i="18" s="1"/>
  <c r="K256" i="18"/>
  <c r="K282" i="18"/>
  <c r="K323" i="18"/>
  <c r="K252" i="18"/>
  <c r="K311" i="18"/>
  <c r="I227" i="18"/>
  <c r="I181" i="18"/>
  <c r="I201" i="18"/>
  <c r="I263" i="18"/>
  <c r="I275" i="18"/>
  <c r="I287" i="18"/>
  <c r="I316" i="18"/>
  <c r="I343" i="18"/>
  <c r="K227" i="18"/>
  <c r="K275" i="18"/>
  <c r="K181" i="18"/>
  <c r="K263" i="18"/>
  <c r="I193" i="18"/>
  <c r="I246" i="18"/>
  <c r="I356" i="18"/>
  <c r="I338" i="18"/>
  <c r="I330" i="18"/>
  <c r="I323" i="18"/>
  <c r="I308" i="18"/>
  <c r="I301" i="18"/>
  <c r="I282" i="18"/>
  <c r="I256" i="18"/>
  <c r="G171" i="15"/>
  <c r="G373" i="15" l="1"/>
  <c r="G389" i="15"/>
  <c r="G299" i="15"/>
  <c r="G227" i="18"/>
  <c r="G235" i="15"/>
  <c r="H235" i="15"/>
  <c r="G167" i="18" l="1"/>
  <c r="H359" i="18" l="1"/>
  <c r="G359" i="18"/>
  <c r="H356" i="18"/>
  <c r="G356" i="18"/>
  <c r="H346" i="18"/>
  <c r="G346" i="18"/>
  <c r="H343" i="18"/>
  <c r="G343" i="18"/>
  <c r="H338" i="18"/>
  <c r="G338" i="18"/>
  <c r="H334" i="18"/>
  <c r="G334" i="18"/>
  <c r="H330" i="18"/>
  <c r="G330" i="18"/>
  <c r="H326" i="18"/>
  <c r="G326" i="18"/>
  <c r="H323" i="18"/>
  <c r="G323" i="18"/>
  <c r="H319" i="18"/>
  <c r="G319" i="18"/>
  <c r="H316" i="18"/>
  <c r="G316" i="18"/>
  <c r="H311" i="18"/>
  <c r="G311" i="18"/>
  <c r="H308" i="18"/>
  <c r="G308" i="18"/>
  <c r="H304" i="18"/>
  <c r="G304" i="18"/>
  <c r="H301" i="18"/>
  <c r="G301" i="18"/>
  <c r="H291" i="18"/>
  <c r="G291" i="18"/>
  <c r="H287" i="18"/>
  <c r="G287" i="18"/>
  <c r="H282" i="18"/>
  <c r="G282" i="18"/>
  <c r="H278" i="18"/>
  <c r="G278" i="18"/>
  <c r="H275" i="18"/>
  <c r="G275" i="18"/>
  <c r="H266" i="18"/>
  <c r="G266" i="18"/>
  <c r="H263" i="18"/>
  <c r="G263" i="18"/>
  <c r="H256" i="18"/>
  <c r="G256" i="18"/>
  <c r="H252" i="18"/>
  <c r="G252" i="18"/>
  <c r="H249" i="18"/>
  <c r="G249" i="18"/>
  <c r="H246" i="18"/>
  <c r="G246" i="18"/>
  <c r="H239" i="18"/>
  <c r="G239" i="18"/>
  <c r="H236" i="18"/>
  <c r="G236" i="18"/>
  <c r="H230" i="18"/>
  <c r="G230" i="18"/>
  <c r="H220" i="18"/>
  <c r="G220" i="18"/>
  <c r="H207" i="18"/>
  <c r="G207" i="18"/>
  <c r="H201" i="18"/>
  <c r="G201" i="18"/>
  <c r="H193" i="18"/>
  <c r="G193" i="18"/>
  <c r="G188" i="18"/>
  <c r="H181" i="18"/>
  <c r="G181" i="18"/>
  <c r="H176" i="18"/>
  <c r="G176" i="18"/>
  <c r="G10" i="18" l="1"/>
  <c r="H254" i="15" l="1"/>
  <c r="G254" i="15"/>
  <c r="G279" i="15" l="1"/>
  <c r="J344" i="15" l="1"/>
  <c r="J340" i="15"/>
  <c r="H336" i="15"/>
  <c r="G336" i="15"/>
  <c r="J329" i="15"/>
  <c r="J279" i="15"/>
  <c r="J254" i="15"/>
  <c r="J249" i="15"/>
  <c r="H369" i="15"/>
  <c r="H363" i="15"/>
  <c r="H351" i="15"/>
  <c r="H347" i="15"/>
  <c r="H344" i="15"/>
  <c r="H340" i="15"/>
  <c r="H333" i="15"/>
  <c r="H319" i="15"/>
  <c r="H316" i="15"/>
  <c r="H311" i="15"/>
  <c r="H303" i="15"/>
  <c r="H286" i="15"/>
  <c r="H282" i="15"/>
  <c r="H274" i="15"/>
  <c r="H270" i="15"/>
  <c r="H267" i="15"/>
  <c r="H264" i="15"/>
  <c r="H249" i="15"/>
  <c r="H226" i="15"/>
  <c r="H215" i="15"/>
  <c r="H206" i="15"/>
  <c r="G194" i="15"/>
  <c r="G206" i="15"/>
  <c r="G210" i="15"/>
  <c r="G215" i="15"/>
  <c r="G226" i="15"/>
  <c r="G232" i="15"/>
  <c r="G249" i="15"/>
  <c r="G264" i="15"/>
  <c r="G267" i="15"/>
  <c r="G270" i="15"/>
  <c r="G274" i="15"/>
  <c r="G282" i="15"/>
  <c r="G286" i="15"/>
  <c r="G289" i="15"/>
  <c r="G303" i="15"/>
  <c r="G311" i="15"/>
  <c r="G316" i="15"/>
  <c r="G319" i="15"/>
  <c r="G323" i="15"/>
  <c r="G329" i="15"/>
  <c r="G333" i="15"/>
  <c r="G340" i="15"/>
  <c r="G344" i="15"/>
  <c r="G347" i="15"/>
  <c r="G351" i="15"/>
  <c r="G355" i="15"/>
  <c r="G359" i="15"/>
  <c r="G363" i="15"/>
  <c r="G369" i="15"/>
  <c r="J363" i="15" l="1"/>
  <c r="J369" i="15"/>
  <c r="J333" i="15"/>
  <c r="J351" i="15"/>
  <c r="J232" i="15"/>
  <c r="J264" i="15"/>
  <c r="J286" i="15"/>
  <c r="J299" i="15"/>
  <c r="J303" i="15"/>
  <c r="J311" i="15"/>
  <c r="J316" i="15"/>
  <c r="J226" i="15"/>
  <c r="J274" i="15"/>
  <c r="J206" i="15"/>
  <c r="J215" i="15"/>
  <c r="G10" i="15"/>
  <c r="H210" i="15" l="1"/>
  <c r="J210" i="15"/>
  <c r="H289" i="15" l="1"/>
  <c r="H10" i="15" s="1"/>
  <c r="H227" i="18" l="1"/>
  <c r="H188" i="18"/>
  <c r="H10" i="18" l="1"/>
  <c r="K334" i="18" l="1"/>
  <c r="K291" i="18"/>
  <c r="K287" i="18"/>
  <c r="K236" i="18"/>
  <c r="I10" i="18" l="1"/>
  <c r="K25" i="18" l="1"/>
  <c r="K14" i="18"/>
  <c r="K16" i="18"/>
  <c r="K18" i="18"/>
  <c r="K20" i="18"/>
  <c r="K22" i="18"/>
  <c r="K24" i="18"/>
  <c r="K26" i="18"/>
  <c r="K13" i="18"/>
  <c r="K15" i="18"/>
  <c r="K17" i="18"/>
  <c r="K19" i="18"/>
  <c r="K21" i="18"/>
  <c r="K23" i="18"/>
  <c r="K12" i="18"/>
  <c r="K62" i="18"/>
  <c r="K64" i="18"/>
  <c r="K66" i="18"/>
  <c r="K68" i="18"/>
  <c r="K70" i="18"/>
  <c r="K72" i="18"/>
  <c r="K74" i="18"/>
  <c r="K76" i="18"/>
  <c r="K78" i="18"/>
  <c r="K80" i="18"/>
  <c r="K82" i="18"/>
  <c r="K84" i="18"/>
  <c r="K86" i="18"/>
  <c r="K61" i="18"/>
  <c r="K63" i="18"/>
  <c r="K65" i="18"/>
  <c r="K67" i="18"/>
  <c r="K69" i="18"/>
  <c r="K71" i="18"/>
  <c r="K73" i="18"/>
  <c r="K75" i="18"/>
  <c r="K77" i="18"/>
  <c r="K79" i="18"/>
  <c r="K81" i="18"/>
  <c r="K83" i="18"/>
  <c r="K85" i="18"/>
  <c r="K120" i="18"/>
  <c r="K119" i="18"/>
  <c r="K121" i="18"/>
  <c r="K149" i="18"/>
  <c r="K154" i="18"/>
  <c r="J167" i="18"/>
  <c r="K186" i="18"/>
  <c r="J188" i="18"/>
  <c r="K188" i="18"/>
  <c r="K199" i="18"/>
  <c r="K201" i="18" s="1"/>
  <c r="J201" i="18"/>
  <c r="J220" i="18"/>
  <c r="K217" i="18"/>
  <c r="K220" i="18" s="1"/>
  <c r="J301" i="18"/>
  <c r="K295" i="18"/>
  <c r="K301" i="18" s="1"/>
  <c r="J316" i="18"/>
  <c r="K316" i="18"/>
  <c r="K318" i="18"/>
  <c r="K319" i="18" s="1"/>
  <c r="J319" i="18"/>
  <c r="K348" i="18"/>
  <c r="J356" i="18"/>
  <c r="K355" i="18"/>
  <c r="K167" i="18" l="1"/>
  <c r="J10" i="18"/>
  <c r="K356" i="18"/>
  <c r="J105" i="15"/>
  <c r="J102" i="15"/>
  <c r="J56" i="15"/>
  <c r="J58" i="15"/>
  <c r="J60" i="15"/>
  <c r="J55" i="15"/>
  <c r="J57" i="15"/>
  <c r="J59" i="15"/>
  <c r="J61" i="15"/>
  <c r="K10" i="18" l="1"/>
  <c r="I359" i="15" l="1"/>
  <c r="J358" i="15"/>
  <c r="J359" i="15" s="1"/>
  <c r="I194" i="15"/>
  <c r="J178" i="15"/>
  <c r="J194" i="15" s="1"/>
  <c r="J128" i="15"/>
  <c r="J126" i="15"/>
  <c r="J127" i="15"/>
  <c r="J125" i="15"/>
  <c r="J98" i="15"/>
  <c r="J94" i="15"/>
  <c r="I10" i="15"/>
  <c r="J171" i="15" l="1"/>
  <c r="J10" i="15" s="1"/>
  <c r="K167" i="19" l="1"/>
  <c r="K217" i="19"/>
  <c r="K241" i="19"/>
  <c r="K250" i="19"/>
  <c r="K262" i="19"/>
  <c r="K274" i="19"/>
  <c r="K210" i="19" l="1"/>
  <c r="J193" i="20" l="1"/>
  <c r="J367" i="20"/>
  <c r="J10" i="20" l="1"/>
  <c r="K172" i="19"/>
  <c r="K10" i="19" s="1"/>
  <c r="L101" i="20"/>
  <c r="L170" i="20" s="1"/>
  <c r="L10" i="20" s="1"/>
  <c r="K170" i="20"/>
  <c r="K10" i="20" s="1"/>
  <c r="L160" i="19" l="1"/>
  <c r="M96" i="19"/>
  <c r="M160" i="19" l="1"/>
  <c r="M174" i="19" l="1"/>
  <c r="L179" i="19"/>
  <c r="L10" i="19" s="1"/>
  <c r="M179" i="19" l="1"/>
  <c r="M10" i="19" s="1"/>
  <c r="O16" i="19"/>
</calcChain>
</file>

<file path=xl/sharedStrings.xml><?xml version="1.0" encoding="utf-8"?>
<sst xmlns="http://schemas.openxmlformats.org/spreadsheetml/2006/main" count="2176" uniqueCount="816">
  <si>
    <t>д. Сельцо, ул. Ленина, д. 4</t>
  </si>
  <si>
    <t>д. Будочки, ул. Центральная, д. 1</t>
  </si>
  <si>
    <t>д. Будочки, ул. Центральная, д. 2</t>
  </si>
  <si>
    <t>п. Бытошь, ул. Маяковского, д. 2</t>
  </si>
  <si>
    <t>п. Бытошь, ул. Маяковского, д. 3</t>
  </si>
  <si>
    <t>п. Бытошь, ул. Циолковского, д. 1А</t>
  </si>
  <si>
    <t>п. Бытошь, ул. Циолковского, д. 3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</si>
  <si>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</si>
  <si>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</si>
  <si>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п. Дружба, ул. Садовая, д. 3</t>
  </si>
  <si>
    <t>п. Дружба, ул. Советская, д. 4</t>
  </si>
  <si>
    <t>Итого по муниципальному образованию  "Большежуковское сельское поселение" Дятьковского муниципального района</t>
  </si>
  <si>
    <t>Итого по муниципальному образованию  "Любохонское городское поселение" Дятьковского муниципального района</t>
  </si>
  <si>
    <t>п. Любохна, ул. Сидорова, д. 2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</si>
  <si>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</si>
  <si>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</si>
  <si>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</si>
  <si>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г. Жуковка, ул. Гоголя, д. 1</t>
  </si>
  <si>
    <t>г. Жуковка, ул. Карла Маркса, д. 80</t>
  </si>
  <si>
    <t>д. Карпиловка, ул. Молодежная, д.2</t>
  </si>
  <si>
    <t>п. Вышков, ул. Кооперативная, д. 17</t>
  </si>
  <si>
    <t>д. Карпиловка, ул. Молодежная, д.1</t>
  </si>
  <si>
    <t>г. Карачев, ул. Тургенева, д. 5</t>
  </si>
  <si>
    <t>д. Масловка, ул. Трудовая, д. 5</t>
  </si>
  <si>
    <t>д. Масловка, ул. Трудовая, д. 6</t>
  </si>
  <si>
    <t>п. Березовка, ул. Молодежная, д. 16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</si>
  <si>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</si>
  <si>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</si>
  <si>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</si>
  <si>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</si>
  <si>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</si>
  <si>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20</t>
  </si>
  <si>
    <t>п. Теплое, ул. Гощевская, д. 21</t>
  </si>
  <si>
    <t>п. Теплое, ул. Привокзальная, д. 19</t>
  </si>
  <si>
    <t>п. Теплое, ул. Школьная, д. 14</t>
  </si>
  <si>
    <t>Муниципальное образование "Клетнянский муниципальный район"</t>
  </si>
  <si>
    <t>Итого по муниципальному образованию "Клетнянский муниципальный район"</t>
  </si>
  <si>
    <t>пгт. Клетня, мкр. 1-й, д. 12А</t>
  </si>
  <si>
    <t>пгт. Климово, ул. Гутина, д. 25</t>
  </si>
  <si>
    <t>пгт. Климово, ул. Полевая, д. 49</t>
  </si>
  <si>
    <t>п. Первое Мая, ул. Зеленая, д. 1</t>
  </si>
  <si>
    <t>п. Чемерна, ул. Комсомольская, д. 3</t>
  </si>
  <si>
    <t>п. Комаричи, ул. Калинина, д. 1А</t>
  </si>
  <si>
    <t>п. Лопандино, ул. Горького, д. 1</t>
  </si>
  <si>
    <t>п. Лопандино, ул. Горького, д. 11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</si>
  <si>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</si>
  <si>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</si>
  <si>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</si>
  <si>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</si>
  <si>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</si>
  <si>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</si>
  <si>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</si>
  <si>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</si>
  <si>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</si>
  <si>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</si>
  <si>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</si>
  <si>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п. Навля, ул. Генерала Петренко, д. 4</t>
  </si>
  <si>
    <t>п. Навля, ул. Генерала Петренко, д. 8</t>
  </si>
  <si>
    <t>с. Шеломы, ул. Центральная, д. 89</t>
  </si>
  <si>
    <t>п. Гетуновка, ул. Центральная, д. 4</t>
  </si>
  <si>
    <t>п. Гетуновка, ул. Центральная, д. 7</t>
  </si>
  <si>
    <t>п. Чайкино, ул. Погарская, д. 4</t>
  </si>
  <si>
    <t>п. Чайкино, ул. Светлая, д. 3</t>
  </si>
  <si>
    <t>пгт. Погар, ул. 2-й Квартал, д. 3</t>
  </si>
  <si>
    <t>п. Дом Отдыха, ул. Юбилейная, д. 1</t>
  </si>
  <si>
    <t>п. Озаренный, ул. Дорожная, д. 6</t>
  </si>
  <si>
    <t>п. Озаренный, ул. Дорожная, д. 18</t>
  </si>
  <si>
    <t>п. Озаренный, ул. Дорожная, д. 19</t>
  </si>
  <si>
    <t>п. Озаренный, ул. Центральная, д. 9</t>
  </si>
  <si>
    <t>п. Рогнедино, ул. Горького, д. 6</t>
  </si>
  <si>
    <t>г. Севск, ул. Кирова, д. 1</t>
  </si>
  <si>
    <t>г. Севск, ул. Советская, д. 1</t>
  </si>
  <si>
    <t>г. Севск, ул. Тургенева, д. 56</t>
  </si>
  <si>
    <t>п. Косицы, ул. Мира, д. 5</t>
  </si>
  <si>
    <t>с. Меленск, ул. Комсомольская, д. 24</t>
  </si>
  <si>
    <t>с. Дохновичи, ул. Магистральная, д. 15</t>
  </si>
  <si>
    <t>п. Суземка, ул. Ленина, д. 33</t>
  </si>
  <si>
    <t>п. Суземка, ул. Лермонтова, д. 2/1</t>
  </si>
  <si>
    <t>п. Суземка, ул. Лермонтова, д. 2/2</t>
  </si>
  <si>
    <t>г. Сураж, ул. Красноармейская, д. 12</t>
  </si>
  <si>
    <t>г. Сураж, ул. Красноармейская, д. 19</t>
  </si>
  <si>
    <t>п. Лесное, ул. Школьная, д. 1</t>
  </si>
  <si>
    <t>п. Лесное, ул. Школьная, д. 4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</si>
  <si>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</si>
  <si>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</si>
  <si>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</si>
  <si>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г. Трубчевск, ул. Комсомольская, д. 46</t>
  </si>
  <si>
    <t>г. Трубчевск, ул. Новая, д. 8</t>
  </si>
  <si>
    <t>г. Трубчевск, ул. Севская, д. 10</t>
  </si>
  <si>
    <t>пгт. Белая Березка, ул. Ленина, д. 7</t>
  </si>
  <si>
    <t>пгт. Белая Березка, ул. Ленина, д. 22</t>
  </si>
  <si>
    <t>пгт. Белая Березка, ул. Первомайская, д. 2</t>
  </si>
  <si>
    <t>д. Городцы, ул. Новый Микрорайон, д. 3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</si>
  <si>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</si>
  <si>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</si>
  <si>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</si>
  <si>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</si>
  <si>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</si>
  <si>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</si>
  <si>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</si>
  <si>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</si>
  <si>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</si>
  <si>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</si>
  <si>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</si>
  <si>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</si>
  <si>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Пролетарская, д. 8</t>
  </si>
  <si>
    <t>г. Унеча, ул. Советская, д. 10</t>
  </si>
  <si>
    <t>г. Унеча, ул. Советская, д. 12</t>
  </si>
  <si>
    <t>г. Унеча, ул. Советская, д. 14</t>
  </si>
  <si>
    <t>г. Унеча, ул. Транспортная, д. 12</t>
  </si>
  <si>
    <t>г. Унеча, ул. Школьная, д. 10</t>
  </si>
  <si>
    <t>с. Найтоповичи, ул. Пролетарская, д. 22</t>
  </si>
  <si>
    <t>Тип кровли (ПК - ПК; СК - СК)</t>
  </si>
  <si>
    <t>Муниципальное образование "Навлинское городское поселение" Навлинского муниципального района</t>
  </si>
  <si>
    <t>Муниципальное образование  "Почепский муниципальный район"</t>
  </si>
  <si>
    <t>Итого по муниципальному образованию  "Почепский муниципальный район"</t>
  </si>
  <si>
    <t>Итого по муниципальному образованию "Почепский муниципальный район"</t>
  </si>
  <si>
    <t>Итого по муниципальному образованию "Березинское сельское поселение" Дятьковского муниципального района</t>
  </si>
  <si>
    <t>г. Брянск, рп Белые Берега, ул Транспортная, д. 24</t>
  </si>
  <si>
    <t>г. Брянск, рп Большое Полпино, ул Шмидта, д. 20</t>
  </si>
  <si>
    <t>Итого по муниципальному образованию "Погарское городское поселение" Погарского муниципального района</t>
  </si>
  <si>
    <t>Муниципальное образование  "Погарское городское поселение" Погарского муниципального района</t>
  </si>
  <si>
    <t>Муниципальное образование "Вышковское городское поселение" Злынковского муниципального района</t>
  </si>
  <si>
    <t>Итого по муниципальному образованию "Вышковское городское поселение" Злынковского муниципального района</t>
  </si>
  <si>
    <t>Итого по муниципальному образованию  "город Дятьково" Дятьковского муниципального района</t>
  </si>
  <si>
    <t>Итого по муниципальному образованию "Кулажское сельское поселение" Суражского муниципального района</t>
  </si>
  <si>
    <t>Муниципальное образование "Кулажское сельское поселение" Суражского муниципального района</t>
  </si>
  <si>
    <t xml:space="preserve">Муниципальное образование "Рогнединское городское поселение" Рогнединского муниципального района </t>
  </si>
  <si>
    <t xml:space="preserve">Итого по муниципальному образованию "Рогнединское городское поселение" Рогнединского муниципального района 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</si>
  <si>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</si>
  <si>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</si>
  <si>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Муниципальное образование "Спиридоновобудское сельское поселение" Злынковского муниципального района</t>
  </si>
  <si>
    <t>Итого по муниципальному образованию "Спиридоновобудское сельское поселение" Злынковского муниципального района</t>
  </si>
  <si>
    <t>п. Локоть, ул. Дзержинского, д. 9</t>
  </si>
  <si>
    <t>г. Жуковка, пер. Сосновый, д. 10</t>
  </si>
  <si>
    <t>г. Брянск, ул. Красноармейская, д. 144/1</t>
  </si>
  <si>
    <t>Муниципальное образование "Новозыбковский городской округ"</t>
  </si>
  <si>
    <t>Итого по муниципальному образованию  "Новозыбковский городской округ"</t>
  </si>
  <si>
    <t>г. Брянск, ул. 22 Съезда КПСС, д. 51</t>
  </si>
  <si>
    <t>г. Брянск, ул 22 съезда КПСС, д. 15</t>
  </si>
  <si>
    <t>г. Брянск, мкр. Автозаводец, д. 10</t>
  </si>
  <si>
    <t>Муниципальное образование  "Погарский муниципальный район"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</si>
  <si>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</si>
  <si>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</si>
  <si>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Итого по муниципальному образованию "Почепское городское поселение" Почепского муниципального района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</si>
  <si>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</si>
  <si>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"город Сураж" Суражского муниципального района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</si>
  <si>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</si>
  <si>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</si>
  <si>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Итого по муниципальному образованию "Город Трубчевск" Трубчевского муниципального района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</si>
  <si>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</si>
  <si>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</si>
  <si>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</si>
  <si>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"Унечское городское поселение" Унечского муниципального района</t>
  </si>
  <si>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</si>
  <si>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</si>
  <si>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</si>
  <si>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</si>
  <si>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</si>
  <si>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</si>
  <si>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</si>
  <si>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</si>
  <si>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</si>
  <si>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</si>
  <si>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</si>
  <si>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</si>
  <si>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</si>
  <si>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</si>
  <si>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</si>
  <si>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</si>
  <si>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</si>
  <si>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</si>
  <si>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</si>
  <si>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Итого по муниципальному образованию "Городской округ "город Брянск"</t>
  </si>
  <si>
    <t>Муниципальное образование "город Брянск"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</si>
  <si>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</si>
  <si>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</si>
  <si>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Итого по муниципальному образованию городской округ "город Фокино"</t>
  </si>
  <si>
    <t>Муниципальное образование городской округ "город Фокино"</t>
  </si>
  <si>
    <t>Муниципальное образование "Сельцовский городской округ"</t>
  </si>
  <si>
    <t>Итого по муниципальному образованию  "Сельцовский городской округ"</t>
  </si>
  <si>
    <t>Муниципальное образование "Локотское городское поселение" Брасовского муниципального района</t>
  </si>
  <si>
    <t>Итого по муниципальному образованию "Брянский муниципальный район"</t>
  </si>
  <si>
    <t>Муниципальное образование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</si>
  <si>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</si>
  <si>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Муниципальное образование "Любохонское городское поселение" Дятьковского муниципального района</t>
  </si>
  <si>
    <t>Муниципальное образование "поселок Старь" Дятьковского муниципального района</t>
  </si>
  <si>
    <t>Итого по муниципальному образованию  "поселок Бытошь" Дятьковского муниципального района</t>
  </si>
  <si>
    <t>Итого по муниципальному образованию "поселок Ивот" Дятьковского муниципального района</t>
  </si>
  <si>
    <t>Итого по муниципальному образованию "поселок Старь" Дятьковского муниципального района</t>
  </si>
  <si>
    <t>Муниципальное образование "поселок Бытошь" Дятьковского муниципального района</t>
  </si>
  <si>
    <t>Муниципальное образование городское поселение пгт Климово Климовского муниципального района</t>
  </si>
  <si>
    <t>Итого по муниципальному образованию "Комаричский муниципальный район"</t>
  </si>
  <si>
    <t>Муниципальное образование "Комаричский муниципальный район"</t>
  </si>
  <si>
    <t>Муниципальное образование  "Навлинское городское поселение" Навлинского муниципального района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</si>
  <si>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</si>
  <si>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</si>
  <si>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</si>
  <si>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</si>
  <si>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</si>
  <si>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</si>
  <si>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Муниципальное образование "Севское городское поселение" Севского муниципального района</t>
  </si>
  <si>
    <t>Муниципальное образование "Брянский муниципальный район"</t>
  </si>
  <si>
    <t>Муниципальное образование "Слободищенское сельское поселение" Дятьковского муниципального района</t>
  </si>
  <si>
    <t>Итого по муниципальному образованию "Клинцовский муниципальный район"</t>
  </si>
  <si>
    <t>Муниципальное образование "Клинцовский муниципальный район"</t>
  </si>
  <si>
    <t>Муниципальное образование "Карачевский муниципальный район"</t>
  </si>
  <si>
    <t>Итого по муниципальному образованию "Карачевский муниципальный район"</t>
  </si>
  <si>
    <t>Муниципальное образование "Суземское городское поселение" Суземского муниципального района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</si>
  <si>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</si>
  <si>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"Красногорское городское поселение" Красногорского муниципального района</t>
  </si>
  <si>
    <t>Итого по Муниципальному образованию: "Красногорское городское поселение" Красногорского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</si>
  <si>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</si>
  <si>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Итого по муниципальному образованию  "Дубровское городское поселение" Дубровского муниципального района</t>
  </si>
  <si>
    <t>Итого по муниципальному образованию  "Локотское городское поселение" Брасовского муниципального  района</t>
  </si>
  <si>
    <t xml:space="preserve">Муниципальное образование  "Мирнинское сельское поселение" Гордеевского муниципального района </t>
  </si>
  <si>
    <t>Муниципальное образование "Выгоничское городское поселение" Выгоничского муниципального района</t>
  </si>
  <si>
    <t>Итого по муниципальному образованию "Выгоничское городское поселение" Выгоничского муниципального района</t>
  </si>
  <si>
    <t>Итого по муниципальному образованию "Навлинское городское поселение" Навлинского муниципального района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</si>
  <si>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</si>
  <si>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</si>
  <si>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</si>
  <si>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</si>
  <si>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</si>
  <si>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</si>
  <si>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</si>
  <si>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</si>
  <si>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с. Глинищево, ул. Связистов, д. 3А</t>
  </si>
  <si>
    <t>д. Березино, ул. Керамическая, д. 24</t>
  </si>
  <si>
    <t>Итого по муниципальному образованию "Городское поселение пгт Климово" Климовского муниципального района</t>
  </si>
  <si>
    <t>ПК</t>
  </si>
  <si>
    <t>СК</t>
  </si>
  <si>
    <t xml:space="preserve"> </t>
  </si>
  <si>
    <t>Итого по Муниципальному образованию: "Навлинское городское поселение" Навлинского муниципального района</t>
  </si>
  <si>
    <t>№ п/п</t>
  </si>
  <si>
    <t>Муниципальное образование "Трубчевский муниципальный район"</t>
  </si>
  <si>
    <t>Итого по муниципальному образованию "Трубчевский муниципальный район"</t>
  </si>
  <si>
    <t>Муниципальное образование "Городское поселение пгт Климово Климовского муниципального района</t>
  </si>
  <si>
    <t>Муниципальное образование "Березинское сельское поселение" Дятьковского муниципального района</t>
  </si>
  <si>
    <t>Муниципальное образование  "Унечский муниципальный район"</t>
  </si>
  <si>
    <t>Итого по муниципальному образованию "Унечский муниципальный район"</t>
  </si>
  <si>
    <t>г. Брянск, ул. Маяковского, д. 1А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</si>
  <si>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</si>
  <si>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</si>
  <si>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</si>
  <si>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</si>
  <si>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</si>
  <si>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</si>
  <si>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</si>
  <si>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</si>
  <si>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</si>
  <si>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</si>
  <si>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</si>
  <si>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</si>
  <si>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</si>
  <si>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</si>
  <si>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п.м</t>
  </si>
  <si>
    <t>Наименование муниципального образования</t>
  </si>
  <si>
    <t>РО</t>
  </si>
  <si>
    <t>-</t>
  </si>
  <si>
    <t>Уборочная площадь мест общего пользования МКД - указывается в случае проведения ремонта электроснабжения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</si>
  <si>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</si>
  <si>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</si>
  <si>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</si>
  <si>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</si>
  <si>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</si>
  <si>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</si>
  <si>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г. Брянск, ул. Металлургов, д. 37</t>
  </si>
  <si>
    <t>г. Стародуб, ул. Калинина, д. 19</t>
  </si>
  <si>
    <t>г. Брянск, ул 2-я Мичурина, д. 27</t>
  </si>
  <si>
    <t>г. Брянск, ул Литейная, д. 21/128</t>
  </si>
  <si>
    <t>г. Брянск, ул Ново-Советская, д. 99</t>
  </si>
  <si>
    <t>г. Брянск, ул Харьковская, д. 2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</si>
  <si>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</si>
  <si>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</si>
  <si>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</si>
  <si>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</si>
  <si>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</si>
  <si>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</si>
  <si>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</si>
  <si>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Стародуб, пл. Красноармейская, д. 32А</t>
  </si>
  <si>
    <t>г. Стародуб, ул. Восточная, д. 7</t>
  </si>
  <si>
    <t>г. Стародуб, ул. Красных Партизан, д. 65</t>
  </si>
  <si>
    <t>г. Сельцо, ул. Мейпариани, д. 15А</t>
  </si>
  <si>
    <t>с. Глинищево, ул. Клубная, д. 6</t>
  </si>
  <si>
    <t>с. Глинищево, ул. Школьная, д. 4</t>
  </si>
  <si>
    <t>с. Толмачево, ул. Трудовая, д. 4</t>
  </si>
  <si>
    <t>г. Жуковка, ул. Карла Либкнехта, д. 2</t>
  </si>
  <si>
    <t>пгт. Климово, ул. Полевая, д. 43</t>
  </si>
  <si>
    <t>п. Навля, пер. Дмитрия Емлютина, д. 3</t>
  </si>
  <si>
    <t>п. Косицы, ул. Мира, д. 7</t>
  </si>
  <si>
    <t>г. Унеча, ул. Луначарского, д. 33</t>
  </si>
  <si>
    <t>2021 год</t>
  </si>
  <si>
    <t>г. Брянск, пер. Уральский, д. 12</t>
  </si>
  <si>
    <t>г. Брянск, пер. Уральский, д. 14</t>
  </si>
  <si>
    <t>г. Брянск, пр-кт. Московский, д. 18Б</t>
  </si>
  <si>
    <t>г. Брянск, пр-кт. Московский, д. 20А</t>
  </si>
  <si>
    <t>г. Брянск, проезд. Ново-Дзержинский, д. 43</t>
  </si>
  <si>
    <t>г. Брянск, ул. Богдана Хмельницкого, д. 39</t>
  </si>
  <si>
    <t>г. Брянск, ул. Гомельская, д. 40/1</t>
  </si>
  <si>
    <t>г. Брянск, ул. Есенина, д. 10</t>
  </si>
  <si>
    <t>г. Брянск, ул. Камозина, д. 37</t>
  </si>
  <si>
    <t>г. Брянск, ул. Менжинского, д. 10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</si>
  <si>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</si>
  <si>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</si>
  <si>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</si>
  <si>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</si>
  <si>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Ново-Советская, д. 120</t>
  </si>
  <si>
    <t>г. Брянск, ул. Полесская, д. 3</t>
  </si>
  <si>
    <t>г. Брянск, ул. Почтовая, д. 140</t>
  </si>
  <si>
    <t>г. Брянск, ул. Софьи Перовской, д. 14</t>
  </si>
  <si>
    <t>Итого по Брянской области 2021 год</t>
  </si>
  <si>
    <t>г. Клинцы, ул. Ворошилова, д. 11</t>
  </si>
  <si>
    <t>г. Клинцы, ул. Октябрьская, д. 106</t>
  </si>
  <si>
    <t>г. Клинцы, ул. Октябрьская, д. 108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</si>
  <si>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</si>
  <si>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</si>
  <si>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</si>
  <si>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г. Новозыбков, ул. РОС, д. 28</t>
  </si>
  <si>
    <t>г. Сельцо, пер. Мейпариани, д. 5</t>
  </si>
  <si>
    <t>г. Сельцо, пер. Свердлова, д. 9</t>
  </si>
  <si>
    <t>г. Сельцо, ул. Свердлова, д. 3</t>
  </si>
  <si>
    <t>д. Добрунь, ул. Молодежная, д. 6</t>
  </si>
  <si>
    <t>д. Добрунь, ул. Молодежная, д. 9</t>
  </si>
  <si>
    <t>д. Добрунь, ул. Школьная, д. 14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</si>
  <si>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</si>
  <si>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</si>
  <si>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</si>
  <si>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</si>
  <si>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Теменичи, ул. Молодежная, д. 1</t>
  </si>
  <si>
    <t>с. Толмачево, ул. Трудовая, д. 13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</si>
  <si>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</si>
  <si>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</si>
  <si>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</si>
  <si>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</si>
  <si>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</si>
  <si>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пгт. Климово, кв-л. Микрорайон, д. 28</t>
  </si>
  <si>
    <t>пгт. Климово, ул. Полевая, д. 55</t>
  </si>
  <si>
    <t>2022 год</t>
  </si>
  <si>
    <t>Итого по Брянской области 2022 год</t>
  </si>
  <si>
    <t>г. Брянск, пер. Уральский, д. 8</t>
  </si>
  <si>
    <t>г. Брянск, проезд. 2-й Карьерный, д. 39</t>
  </si>
  <si>
    <t>г. Брянск, ул. 3 Интернационала, д. 33</t>
  </si>
  <si>
    <t>г. Брянск, ул. 7-я Линия, д. 4</t>
  </si>
  <si>
    <t>г. Брянск, ул. Авиационная, д. 28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</si>
  <si>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</si>
  <si>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</si>
  <si>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</si>
  <si>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</si>
  <si>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</si>
  <si>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</si>
  <si>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</si>
  <si>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</si>
  <si>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</si>
  <si>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</si>
  <si>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</si>
  <si>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Белорусская, д. 52</t>
  </si>
  <si>
    <t>г. Брянск, ул. Брянского Фронта, д. 6</t>
  </si>
  <si>
    <t>г. Брянск, ул. Брянского Фронта, д. 20/1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</si>
  <si>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</si>
  <si>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</si>
  <si>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</si>
  <si>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</si>
  <si>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11</t>
  </si>
  <si>
    <t>г. Брянск, ул. Гоголя, д. 13</t>
  </si>
  <si>
    <t>г. Брянск, ул. Гоголя, д. 15</t>
  </si>
  <si>
    <t>г. Брянск, ул. Гоголя, д. 17</t>
  </si>
  <si>
    <t>г. Брянск, ул. Горбатова, д. 6</t>
  </si>
  <si>
    <t>г. Брянск, ул. Горького, д. 30</t>
  </si>
  <si>
    <t>г. Брянск, ул. Горького, д. 38</t>
  </si>
  <si>
    <t>г. Брянск, ул. Дзержинского, д. 40</t>
  </si>
  <si>
    <t>г. Брянск, ул. Донбасская, д. 24</t>
  </si>
  <si>
    <t>г. Брянск, ул. Дружбы, д. 4</t>
  </si>
  <si>
    <t>г. Брянск, ул. Дружбы, д. 20</t>
  </si>
  <si>
    <t>г. Брянск, ул. Дуки, д. 11</t>
  </si>
  <si>
    <t>г. Брянск, ул. Ермакова, д. 34</t>
  </si>
  <si>
    <t>г. Брянск, ул. Институтская, д. 8</t>
  </si>
  <si>
    <t>г. Брянск, ул. Калинина, д. 35</t>
  </si>
  <si>
    <t>г. Брянск, ул. Камозина, д. 45</t>
  </si>
  <si>
    <t>г. Брянск, ул. Карла Либкнехта, д. 3</t>
  </si>
  <si>
    <t>г. Брянск, ул. Клинцовская, д. 53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</si>
  <si>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</si>
  <si>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</si>
  <si>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</si>
  <si>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4</t>
  </si>
  <si>
    <t>г. Брянск, ул. Коммунаров, д. 35</t>
  </si>
  <si>
    <t>г. Брянск, ул. Комсомольская, д. 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</si>
  <si>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</si>
  <si>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</si>
  <si>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</si>
  <si>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</si>
  <si>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</si>
  <si>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</si>
  <si>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</si>
  <si>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</si>
  <si>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</si>
  <si>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</si>
  <si>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</si>
  <si>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</si>
  <si>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</si>
  <si>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</si>
  <si>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</si>
  <si>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</si>
  <si>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</si>
  <si>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</si>
  <si>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Котовского, д. 25</t>
  </si>
  <si>
    <t>г. Брянск, ул. Котовского, д. 27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</si>
  <si>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</si>
  <si>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</si>
  <si>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</si>
  <si>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</si>
  <si>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29А</t>
  </si>
  <si>
    <t>г. Брянск, ул. Красноармейская, д. 31</t>
  </si>
  <si>
    <t>г. Брянск, ул. Красноармейская, д. 44</t>
  </si>
  <si>
    <t>г. Брянск, ул. Красноармейская, д. 62/1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</si>
  <si>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</si>
  <si>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</si>
  <si>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</si>
  <si>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</si>
  <si>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Красных Партизан, д. 1</t>
  </si>
  <si>
    <t>г. Брянск, ул. Красных Партизан, д. 2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</si>
  <si>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</si>
  <si>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</si>
  <si>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</si>
  <si>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7</t>
  </si>
  <si>
    <t>г. Брянск, ул. Красных Партизан, д. 8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</si>
  <si>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</si>
  <si>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</si>
  <si>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</si>
  <si>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</si>
  <si>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</si>
  <si>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</si>
  <si>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</si>
  <si>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</si>
  <si>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</si>
  <si>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</si>
  <si>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</si>
  <si>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</si>
  <si>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Куйбышева, д. 7</t>
  </si>
  <si>
    <t>г. Брянск, ул. Куйбышева, д. 18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</si>
  <si>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</si>
  <si>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</si>
  <si>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</si>
  <si>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</si>
  <si>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</si>
  <si>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</si>
  <si>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</si>
  <si>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</si>
  <si>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</si>
  <si>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42</t>
  </si>
  <si>
    <t>г. Брянск, ул. Литейная, д. 44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</si>
  <si>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</si>
  <si>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</si>
  <si>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</si>
  <si>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</si>
  <si>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</si>
  <si>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</si>
  <si>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11А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</si>
  <si>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</si>
  <si>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</si>
  <si>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</si>
  <si>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</si>
  <si>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</si>
  <si>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</si>
  <si>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</si>
  <si>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</si>
  <si>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</si>
  <si>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Мало-Орловская, д. 5</t>
  </si>
  <si>
    <t>г. Брянск, ул. Мало-Орловская, д. 7</t>
  </si>
  <si>
    <t>г. Брянск, ул. Матвеева, д. 4</t>
  </si>
  <si>
    <t>г. Брянск, ул. Медведева, д. 5</t>
  </si>
  <si>
    <t>г. Брянск, ул. Медведева, д. 69</t>
  </si>
  <si>
    <t>г. Брянск, ул. Медведева, д. 77</t>
  </si>
  <si>
    <t>г. Брянск, ул. Менжинского, д. 1</t>
  </si>
  <si>
    <t>г. Брянск, ул. Металлургов, д. 19А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</si>
  <si>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</si>
  <si>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</si>
  <si>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</si>
  <si>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94</t>
  </si>
  <si>
    <t>г. Брянск, ул. Мира, д. 96</t>
  </si>
  <si>
    <t>г. Брянск, ул. Мичурина, д. 29</t>
  </si>
  <si>
    <t>г. Брянск, ул. Молодой Гвардии, д. 12</t>
  </si>
  <si>
    <t>г. Брянск, ул. Молодой Гвардии, д. 20</t>
  </si>
  <si>
    <t>г. Брянск, ул. Молодой Гвардии, д. 29</t>
  </si>
  <si>
    <t>г. Брянск, ул. Молодой Гвардии, д. 31А</t>
  </si>
  <si>
    <t>г. Брянск, ул. Молодой Гвардии, д. 33</t>
  </si>
  <si>
    <t>г. Брянск, ул. Молодой Гвардии, д. 41</t>
  </si>
  <si>
    <t>г. Брянск, ул. Молодой Гвардии, д. 64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</si>
  <si>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</si>
  <si>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</si>
  <si>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</si>
  <si>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</si>
  <si>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</si>
  <si>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Набережная, д. 1А</t>
  </si>
  <si>
    <t>г. Брянск, ул. Набережная, д. 1Б</t>
  </si>
  <si>
    <t>г. Брянск, ул. Набережная, д. 1В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</si>
  <si>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</si>
  <si>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</si>
  <si>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</si>
  <si>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Набережная, д. 6</t>
  </si>
  <si>
    <t>г. Брянск, ул. Набережная, д. 8</t>
  </si>
  <si>
    <t>г. Брянск, ул. Нахимова, д. 1А</t>
  </si>
  <si>
    <t>г. Брянск, ул. Нахимова, д. 39</t>
  </si>
  <si>
    <t>г. Брянск, ул. Никитина, д. 4</t>
  </si>
  <si>
    <t>г. Брянск, ул. Никитина, д. 5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</si>
  <si>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</si>
  <si>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</si>
  <si>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</si>
  <si>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30</t>
  </si>
  <si>
    <t>г. Брянск, ул. Ново-Советская, д. 34</t>
  </si>
  <si>
    <t>г. Брянск, ул. Ново-Советская, д. 40А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</si>
  <si>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</si>
  <si>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</si>
  <si>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</si>
  <si>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</si>
  <si>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</si>
  <si>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</si>
  <si>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</si>
  <si>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</si>
  <si>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</si>
  <si>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</si>
  <si>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</si>
  <si>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Ново-Советская, д. 93</t>
  </si>
  <si>
    <t>г. Брянск, ул. Ново-Советская, д. 94</t>
  </si>
  <si>
    <t>г. Брянск, ул. Ново-Советская, д. 97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</si>
  <si>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</si>
  <si>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</si>
  <si>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</si>
  <si>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</si>
  <si>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</si>
  <si>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113</t>
  </si>
  <si>
    <t>г. Брянск, ул. Ново-Советская, д. 114/38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</si>
  <si>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</si>
  <si>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</si>
  <si>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</si>
  <si>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Октябрьская, д. 66</t>
  </si>
  <si>
    <t>г. Брянск, ул. Покровская Гора, д. 9</t>
  </si>
  <si>
    <t>г. Брянск, ул. Почтовая, д. 34</t>
  </si>
  <si>
    <t>г. Брянск, ул. Почтовая, д. 36</t>
  </si>
  <si>
    <t>г. Брянск, ул. Почтовая, д. 112</t>
  </si>
  <si>
    <t>г. Брянск, ул. Пушкина, д. 11</t>
  </si>
  <si>
    <t>г. Брянск, ул. Пушкина, д. 25</t>
  </si>
  <si>
    <t>г. Брянск, ул. Пушкина, д. 27</t>
  </si>
  <si>
    <t>г. Брянск, ул. Ромашина, д. 1</t>
  </si>
  <si>
    <t>г. Брянск, ул. Ростовская, д. 14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</si>
  <si>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</si>
  <si>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</si>
  <si>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</si>
  <si>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</si>
  <si>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9</t>
  </si>
  <si>
    <t>г. Брянск, ул. Сталелитейная, д. 10</t>
  </si>
  <si>
    <t>г. Брянск, ул. Тульская, д. 18</t>
  </si>
  <si>
    <t>г. Брянск, ул. Угольная, д. 21</t>
  </si>
  <si>
    <t>г. Брянск, ул. Ульянова, д. 7А</t>
  </si>
  <si>
    <t>г. Брянск, ул. Ульянова, д. 9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</si>
  <si>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</si>
  <si>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</si>
  <si>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</si>
  <si>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</si>
  <si>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</si>
  <si>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</si>
  <si>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</si>
  <si>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</si>
  <si>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</si>
  <si>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</si>
  <si>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</si>
  <si>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38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</si>
  <si>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</si>
  <si>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</si>
  <si>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</si>
  <si>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</si>
  <si>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</si>
  <si>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</si>
  <si>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</si>
  <si>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</si>
  <si>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5</t>
  </si>
  <si>
    <t>г. Брянск (рп Белые Берега), ул. Ленина, д. 8</t>
  </si>
  <si>
    <t>г. Брянск (рп Белые Берега), ул. Ленина, д. 13</t>
  </si>
  <si>
    <t>г. Брянск (рп Белые Берега), ул. Ленина, д. 16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</si>
  <si>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</si>
  <si>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</si>
  <si>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</si>
  <si>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</si>
  <si>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</si>
  <si>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</si>
  <si>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</si>
  <si>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</si>
  <si>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</si>
  <si>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</si>
  <si>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</si>
  <si>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</si>
  <si>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</si>
  <si>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</si>
  <si>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</si>
  <si>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</si>
  <si>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</si>
  <si>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</si>
  <si>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Октябрьская, д. 84</t>
  </si>
  <si>
    <t>г. Новозыбков, ул. РОС, д. 31</t>
  </si>
  <si>
    <t>г. Фокино, ул. Александра Зверева, д. 22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</si>
  <si>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</si>
  <si>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</si>
  <si>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</si>
  <si>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</si>
  <si>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</si>
  <si>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</si>
  <si>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</si>
  <si>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</si>
  <si>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</si>
  <si>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</si>
  <si>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</si>
  <si>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</si>
  <si>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Крупской, д. 5</t>
  </si>
  <si>
    <t>г. Сельцо, ул. Кирова, д. 51</t>
  </si>
  <si>
    <t>г. Сельцо, ул. Мейпариани, д. 20</t>
  </si>
  <si>
    <t>п. Каменка, д. 1</t>
  </si>
  <si>
    <t>п. Локоть, пр-кт. Ленина, д. 65</t>
  </si>
  <si>
    <t>п. Локоть, ул. Липовая аллея, д. 48</t>
  </si>
  <si>
    <t>п. Локоть, ул. Пушкинская, д. 4</t>
  </si>
  <si>
    <t>п. Локоть, ул. Пушкинская, д. 4А</t>
  </si>
  <si>
    <t>п. Локоть, ул. Пушкинская, д. 27</t>
  </si>
  <si>
    <t>д. Добрунь, ул. Юбилейная, д. 5</t>
  </si>
  <si>
    <t>д. Меркульево, ул. Воинская, д. 4</t>
  </si>
  <si>
    <t>д. Меркульево, ул. Воинская, д. 5</t>
  </si>
  <si>
    <t>п. Мичуринский, ул. Садовая, д. 2</t>
  </si>
  <si>
    <t>п. Путевка, ул. Молодежная, д. 14</t>
  </si>
  <si>
    <t>п. Путевка, ул. Молодежная, д. 16</t>
  </si>
  <si>
    <t>п. Путевка, ул. Строителей, д. 8</t>
  </si>
  <si>
    <t>п. Путевка, ул. Строителей, д. 9</t>
  </si>
  <si>
    <t>п. Выгоничи, ул. 9 Мая, д. 12</t>
  </si>
  <si>
    <t>п. Выгоничи, ул. Жукова, д. 3</t>
  </si>
  <si>
    <t>п. Выгоничи, ул. Жукова, д. 5</t>
  </si>
  <si>
    <t xml:space="preserve">Итого по муниципальному образованию  "Мирнинское сельское поселение" Гордеевского муниципального района </t>
  </si>
  <si>
    <t>п. Мирный, ул. Ленина, д. 3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</si>
  <si>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</si>
  <si>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</si>
  <si>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</si>
  <si>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</si>
  <si>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</si>
  <si>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</si>
  <si>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</si>
  <si>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>пгт. Дубровка, мкр. 1-й, д. 31</t>
  </si>
  <si>
    <t>пгт. Дубровка, мкр. 1-й, д. 37</t>
  </si>
  <si>
    <t>г. Дятьково, ул. Циолковского, д. 11</t>
  </si>
  <si>
    <t>рп. Ивот, ул. Пролетарская, д. 14</t>
  </si>
  <si>
    <t>рп. Ивот, ул. Пролетарская, д. 17</t>
  </si>
  <si>
    <t>рп. Ивот, ул. Пролетарская, д. 21</t>
  </si>
  <si>
    <t>п. Старь, ул. Партизанская, д. 10</t>
  </si>
  <si>
    <t>п. Старь, ул. Спортивная, д. 1</t>
  </si>
  <si>
    <t>д. Сельцо, ул. Ленина, д. 2</t>
  </si>
  <si>
    <t>г. Брянск, ул. Бурова, д. 2Б</t>
  </si>
  <si>
    <t>г. Брянск, ул. Вокзальная, д. 156</t>
  </si>
  <si>
    <t>г. Брянск, ул. Вокзальная, д. 166</t>
  </si>
  <si>
    <t>с. Глинищево, ул. Садовая, д. 34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</si>
  <si>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</si>
  <si>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</si>
  <si>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</si>
  <si>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</si>
  <si>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</si>
  <si>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Фокино, ул. Гагарина, д. 14А</t>
  </si>
  <si>
    <t>п. Путевка, ул. Рославльская, д. 5</t>
  </si>
  <si>
    <t>г. Брянск, ул. Металлургов, д. 43</t>
  </si>
  <si>
    <t>Муниципальное образование "Стародубский муниципальный округ"</t>
  </si>
  <si>
    <t>Итого по Муниципальному образованию "Стародубский муниципальный округ"</t>
  </si>
  <si>
    <t>Муниципальное образование  "Стародубский муниципальный округ"</t>
  </si>
  <si>
    <t>Итого по Муниципальному образованию  "Стародубский муниципальный округ"</t>
  </si>
  <si>
    <t>г. Брянск, ул. Красноармейская, д. 174</t>
  </si>
  <si>
    <t>п. Выгоничи, ул. Пионерская, д. 47</t>
  </si>
  <si>
    <t>г. Брянск, ул. Вокзальная, д. 150</t>
  </si>
  <si>
    <t>п. Косицы, ул. Мира, д. 3</t>
  </si>
  <si>
    <t>с. Коржовка-Голубовка, ул. Совхозная, д. 46</t>
  </si>
  <si>
    <t>г. Клинцы, ул. Карла Либкнехта, д. 2А</t>
  </si>
  <si>
    <t>г. Брянск, пер. Кирова, д. 99</t>
  </si>
  <si>
    <t>п. Чемерна, ул. Строительная, д. 25Б</t>
  </si>
  <si>
    <t>пгт. Белая Березка, ул. Калинина, д. 14</t>
  </si>
  <si>
    <t>г. Брянск, ул. Советская, д. 50Б</t>
  </si>
  <si>
    <t>г. Брянск, ул. Профсоюзов, д. 9</t>
  </si>
  <si>
    <t>г. Брянск, ул. Фокина, д. 36</t>
  </si>
  <si>
    <t>г. Брянск, ул. Камозина, д. 29</t>
  </si>
  <si>
    <t>г. Брянск, ул. Дуки, д. 49</t>
  </si>
  <si>
    <t>г. Унеча, ул. Луначарского, д. 21</t>
  </si>
  <si>
    <t>г. Брянск, пр-кт. Московский, д. 7</t>
  </si>
  <si>
    <t>г. Почеп, ул. Усиевича, д. 65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</si>
  <si>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</si>
  <si>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</si>
  <si>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</si>
  <si>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п. Выгоничи, ул. Ленина, д. 60А</t>
  </si>
  <si>
    <t>г. Брянск, ул. Дзержинского, д. 7</t>
  </si>
  <si>
    <t>г. Клинцы, ул. Калинина, д. 153</t>
  </si>
  <si>
    <t>г. Клинцы, ул. Калинина, д. 157</t>
  </si>
  <si>
    <t>с. Лопушь, ул. Садовая, д. 1А</t>
  </si>
  <si>
    <t>рп. Ивот, ул. Первомайская, д. 36А</t>
  </si>
  <si>
    <t>Стоимость капитального ремонта по действующей редакции</t>
  </si>
  <si>
    <t>Стоимость капитального ремонта по измененной программе</t>
  </si>
  <si>
    <t>По отношению к первоначальному КСП (+ увеличение, - уменьшение)</t>
  </si>
  <si>
    <t>Причина внесения изменений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</si>
  <si>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</si>
  <si>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г. Брянск, пр-зд Федюнинского, д. 16</t>
  </si>
  <si>
    <t>Муниципальное образование "Погребское сельское поселение" Брасовского муниципального района</t>
  </si>
  <si>
    <t>Итого по муниципальному образованию  "Погребское сельское поселение" Брасовского муниципального  района</t>
  </si>
  <si>
    <t>д. Погребы, ул. Лесная, д. 1</t>
  </si>
  <si>
    <t>п. Ивот, ул. Приозерная, д. 1А</t>
  </si>
  <si>
    <t>г. Унеча, ул. Первомайская, д. 2/1</t>
  </si>
  <si>
    <t>Муниципальное образование   "Жуковский муниципальный округ"</t>
  </si>
  <si>
    <t>Итого по муниципальному образованию "Жуковский муниципальный округ"</t>
  </si>
  <si>
    <t>Муниципальное образование "Жуковский муниципальный округ"</t>
  </si>
  <si>
    <t>г. Жуковка, ул. Почтовая, д. 10</t>
  </si>
  <si>
    <t>г. Жуковка, пер. Первомайский, д. 10Б</t>
  </si>
  <si>
    <t>п. Выгоничи, ул. Ломоносова, д. 11</t>
  </si>
  <si>
    <t>п. Выгоничи, ул. Ломоносова, д. 13</t>
  </si>
  <si>
    <t>Муниципальное образование "Новоямское сельское поселение" Севского муниципального района</t>
  </si>
  <si>
    <t>Итого по муниципальному образованию "Новоямское сельское поселение" Севского муниципального района</t>
  </si>
  <si>
    <t>с. Новоямское, ул. Молодежная, д .12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</si>
  <si>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</si>
  <si>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Исп. Николаенко Е.Г.</t>
  </si>
  <si>
    <t>Тел. 32-42-01</t>
  </si>
  <si>
    <t>Уточнение объемов работ на основании актов выполненных работ</t>
  </si>
  <si>
    <t>Стоимость капитального ремонта по измененный программе</t>
  </si>
  <si>
    <t>г. Брянск, ул. Вокзальная, д. 172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</si>
  <si>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</si>
  <si>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 Камозина, д. 43</t>
  </si>
  <si>
    <t>г. Брянск, ул.Камозина, д. 31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</si>
  <si>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</si>
  <si>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</si>
  <si>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</si>
  <si>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г. Брянск, пр-кт. Московский, д. 152</t>
  </si>
  <si>
    <t>г. Клинцы, ул. Октябрьская, д. 104</t>
  </si>
  <si>
    <t>г. Брянск, ул. Почтовая, д. 146</t>
  </si>
  <si>
    <t xml:space="preserve">г. Брянск, ул. Красный Маяк, д. 2 </t>
  </si>
  <si>
    <t>г. Брянск, ул.Тарджиманова, д. 2</t>
  </si>
  <si>
    <t>г. Брянск, ул. 3 Июля, д. 13</t>
  </si>
  <si>
    <t>г. Брянск, ул. Авиационная, д. 8</t>
  </si>
  <si>
    <t xml:space="preserve">г. Стародуб, ул. Гагарина, д. 2 </t>
  </si>
  <si>
    <t>Работы по капитальному ремонту перенесены в этап 2022 года по решению общего собрания собственников</t>
  </si>
  <si>
    <t>Работы по капитальному ремонту перенесены в этап 2022 года по решению общего собрания собственников; сменен вид работ</t>
  </si>
  <si>
    <t>Уточнение объемов работ на основании разработанной проектной документации</t>
  </si>
  <si>
    <t>Исключен из плана, так как включен МО в перечень домов блокированной застройки</t>
  </si>
  <si>
    <t xml:space="preserve">Исключен на основании решения общего собрания собственников 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</si>
  <si>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</si>
  <si>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</si>
  <si>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Включен на основании решения Комиссии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</si>
  <si>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</si>
  <si>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водоотведения перенесены из этапа 2021 года по решению общего собрания собственников</t>
  </si>
  <si>
    <t>МКД исключен из плана, признан аварийным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</si>
  <si>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</si>
  <si>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Брянск, ул. Медведева, д. 15</t>
  </si>
  <si>
    <t>г. Брянск, пр-кт Московский, д. 160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</si>
  <si>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</si>
  <si>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</si>
  <si>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г. Брянск, ул. Орловская, д. 30</t>
  </si>
  <si>
    <t>п. Комаричи, ул. Незымаева, д. 32</t>
  </si>
  <si>
    <t>с. Меленск, ул. Комсомольская, д. 15</t>
  </si>
  <si>
    <t>г. Брянск, ул. Гражданская, д. 12</t>
  </si>
  <si>
    <t>г. Брянск-18, пр-кт Ленина, д. 112</t>
  </si>
  <si>
    <t>г. Брянск-18, пр-кт Ленина, д. 60</t>
  </si>
  <si>
    <t>Включен по решению комиссии по установлению необходимости проведения капитального ремонта общего имущества в МКД</t>
  </si>
  <si>
    <t>Смена видов работ по решению комиссии по установлению необходимости проведения капитального ремонта общего имущества в МКД</t>
  </si>
  <si>
    <t>Исключен по решению комиссии по установлению необходимости проведения капитального ремонта общего имущества в МКД</t>
  </si>
  <si>
    <t>Перенесен в этап 2021 года: дом на специальном счете, работы выполнены в этапе 2021 года</t>
  </si>
  <si>
    <t xml:space="preserve"> Смена видов работ по решению общего собрания собственников помещений: вместо ремонта крыши - ремонт внутридомовых инженерных систем электро-, теплоснабжения, холодного и горячего водоснабжения, водоотведения, установка общедомовых ПУ</t>
  </si>
  <si>
    <t>г. Жуковка, пер. Мальцева, д. 9</t>
  </si>
  <si>
    <t>Панельные</t>
  </si>
  <si>
    <t>г. Жуковка, ул. Калинина, д. 41</t>
  </si>
  <si>
    <t>Кирпичные</t>
  </si>
  <si>
    <t>г. Жуковка, ул. Карла Маркса, д. 86</t>
  </si>
  <si>
    <t>г. Жуковка, ул. Коммунальная, д. 4</t>
  </si>
  <si>
    <t>д. Гришина Слобода, ул. Молодежная, д. 2</t>
  </si>
  <si>
    <t>д. Гришина Слобода, ул. Молодежная, д. 15</t>
  </si>
  <si>
    <t>д. Гришина Слобода, ул. Молодежная, д. 21</t>
  </si>
  <si>
    <t>д. Гришина Слобода, ул. Молодежная, д. 23</t>
  </si>
  <si>
    <t>д. Петуховка, пер. Молодежный, д. 1</t>
  </si>
  <si>
    <t>д. Петуховка, ул. Центральная, д. 49</t>
  </si>
  <si>
    <t>п. Гостиловка, ул. Молодежная, д. 9</t>
  </si>
  <si>
    <t>п. Гостиловка, ул. Молодежная, д. 11</t>
  </si>
  <si>
    <t>п. Гостиловка, ул. Рабочая, д. 2</t>
  </si>
  <si>
    <t>п. Гостиловка, ул. Рабочая, д. 4</t>
  </si>
  <si>
    <t>п. Гостиловка, ул. Рабочая, д. 5</t>
  </si>
  <si>
    <t>п. Гостиловка, ул. Школьная, д. 8</t>
  </si>
  <si>
    <t>п. Латыши, ул. Молодежная, д. 22</t>
  </si>
  <si>
    <t>п. Латыши, ул. Молодежная, д. 23</t>
  </si>
  <si>
    <t>п. Меловка, ул. Лесная, д. 34</t>
  </si>
  <si>
    <t>п. Меловка, ул. Лесная, д. 35</t>
  </si>
  <si>
    <t>с. Овстуг, ул. Тютчева, д. 21</t>
  </si>
  <si>
    <t>с. Овстуг, ул. Тютчева, д. 23</t>
  </si>
  <si>
    <t>с. Овстуг, ул. Тютчева, д. 25</t>
  </si>
  <si>
    <t xml:space="preserve">РО </t>
  </si>
  <si>
    <t>Год ремонта</t>
  </si>
  <si>
    <t>Возвратность на 01.01.2022</t>
  </si>
  <si>
    <t>Сбор</t>
  </si>
  <si>
    <t>2023 год</t>
  </si>
  <si>
    <t>2024 год</t>
  </si>
  <si>
    <t>12.2024</t>
  </si>
  <si>
    <t>2025 год</t>
  </si>
  <si>
    <t>12.2025</t>
  </si>
  <si>
    <t>2023 г.</t>
  </si>
  <si>
    <t>2024 г.</t>
  </si>
  <si>
    <t>2025 г.</t>
  </si>
  <si>
    <t>Итого по муниципальному образованию "Жуковский муниципальный округ" 2023-2025гг</t>
  </si>
  <si>
    <t>Итого по муниципальному образованию "Жуковский муниципальный округ" (2023-2025 гг.)</t>
  </si>
  <si>
    <t>Итого по муниципальному образованию "Жуковский муниципальный округ" (2023-2025гг)</t>
  </si>
  <si>
    <t>Планируемые показатели выполнения работ по капитальному ремонту многоквартирных домов на территории Жуковского муниципального округа Брянской области, включенных в краткосрочный (2023-2025 годы) план</t>
  </si>
  <si>
    <t xml:space="preserve">Перечень многоквартирных домов на территории Жуковского муниципального округа Брянской области, включенных в краткосрочный (2023-2025 годы) план, с указанием видов и стоимости услуг и (или) работ по капитальному ремонту </t>
  </si>
  <si>
    <t>Перечень многоквартирных домов на территории Жуковского муниципального округа Брянской области, включенных в краткосрочный (2023-2025 годы) план</t>
  </si>
  <si>
    <t>12.2023</t>
  </si>
  <si>
    <t>г. Брянск-18, пр-кт Ленина, д. 58</t>
  </si>
  <si>
    <t>г. Брянск-18, пр-кт Ленина, д. 20</t>
  </si>
  <si>
    <t>г. Брянск-18, пр-кт Ленина, д. 36</t>
  </si>
  <si>
    <t>г. Брянск-18, пр-кт Ленина, д. 34</t>
  </si>
  <si>
    <t>г. Брянск-18, пр-кт Ленина, д. 23</t>
  </si>
  <si>
    <t>г. Брянск-18, пр-кт Ленина, д. 12А</t>
  </si>
  <si>
    <t>(приложение 1 к краткосрочному (2023-2025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(2014 - 2052 годы)) на территории муниципального образования "Жуковский муниципальный округ Брянской области "</t>
  </si>
  <si>
    <t>(приложение 2 к краткосрочному (2023-2025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(2014 - 2052 годы)) на территории муниципального образования "Жуковский муниципальный округ Брянской области"</t>
  </si>
  <si>
    <t>(приложение 3 к краткосрочному (2023-2025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(2014 - 2052 годы)) на территории муниципального образования "Жуковский муниципальный округ Брянской области"</t>
  </si>
  <si>
    <t>Приложение 1                                                                                                                                                             к постановлению администрации  Жуковского муниципального округа                                                  Брянской области                                                                                             от 10.02.2026г   № 132</t>
  </si>
  <si>
    <t>Приложение 2                                                                                                                                                             к постановлению администрации  Жуковского муниципального округа                                                  Брянской области                                                                                             от 10.02.2026г   № 132</t>
  </si>
  <si>
    <t>Приложение 3                                                                                                                                                           к постановлению администрации  Жуковского муниципального округа                                                  Брянской области                                                                                             от 10.02.2026г   №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</si>
</sst>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00000"/>
    <numFmt numFmtId="167" formatCode="#,##0.00\ &quot;₽&quot;"/>
  </numFmts>
  <fonts count="73" x14ac:knownFonts="1">
    <font>
      <sz val="1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22"/>
      <name val="Arial Narrow"/>
      <family val="2"/>
      <charset val="204"/>
    </font>
    <font>
      <sz val="6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libri Light"/>
      <family val="2"/>
      <charset val="204"/>
    </font>
    <font>
      <b/>
      <sz val="14"/>
      <name val="Arial Narrow"/>
      <family val="2"/>
      <charset val="204"/>
    </font>
    <font>
      <b/>
      <sz val="7"/>
      <name val="Arial Narrow"/>
      <family val="2"/>
      <charset val="204"/>
    </font>
    <font>
      <b/>
      <sz val="10"/>
      <name val="Times New Roman"/>
      <family val="1"/>
      <charset val="204"/>
    </font>
    <font>
      <b/>
      <sz val="8"/>
      <name val="Arial Narrow"/>
      <family val="2"/>
      <charset val="204"/>
    </font>
    <font>
      <b/>
      <sz val="8"/>
      <name val="Times New Roman"/>
      <family val="1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927">
    <xf numFmtId="0" fontId="0" fillId="0" borderId="0" applyNumberFormat="0" applyBorder="0" applyProtection="0">
      <alignment horizontal="left" vertical="center" wrapText="1"/>
    </xf>
    <xf numFmtId="0" fontId="6" fillId="2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6" fillId="21" borderId="0" applyNumberFormat="0" applyBorder="0" applyAlignment="0" applyProtection="0"/>
    <xf numFmtId="0" fontId="6" fillId="11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6" fillId="24" borderId="0" applyNumberFormat="0" applyBorder="0" applyAlignment="0" applyProtection="0"/>
    <xf numFmtId="0" fontId="7" fillId="26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7" fillId="19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7" fillId="21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7" fillId="29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7" fillId="31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7" fillId="32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6" fillId="0" borderId="0"/>
    <xf numFmtId="0" fontId="34" fillId="0" borderId="0"/>
    <xf numFmtId="0" fontId="7" fillId="34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7" fillId="27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7" fillId="35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7" fillId="36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7" fillId="37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7" fillId="3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7" fillId="2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7" fillId="3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7" fillId="31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7" fillId="27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51" fillId="70" borderId="0" applyNumberFormat="0" applyBorder="0" applyAlignment="0" applyProtection="0"/>
    <xf numFmtId="0" fontId="7" fillId="40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7" fillId="4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51" fillId="71" borderId="0" applyNumberFormat="0" applyBorder="0" applyAlignment="0" applyProtection="0"/>
    <xf numFmtId="0" fontId="8" fillId="15" borderId="1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8" fillId="6" borderId="1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52" fillId="72" borderId="22" applyNumberFormat="0" applyAlignment="0" applyProtection="0"/>
    <xf numFmtId="0" fontId="9" fillId="42" borderId="2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9" fillId="43" borderId="2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9" fillId="42" borderId="2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53" fillId="73" borderId="23" applyNumberFormat="0" applyAlignment="0" applyProtection="0"/>
    <xf numFmtId="0" fontId="10" fillId="42" borderId="1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10" fillId="43" borderId="1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10" fillId="42" borderId="1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54" fillId="73" borderId="22" applyNumberFormat="0" applyAlignment="0" applyProtection="0"/>
    <xf numFmtId="0" fontId="11" fillId="0" borderId="3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1" fillId="0" borderId="3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2" fillId="0" borderId="4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12" fillId="0" borderId="4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13" fillId="0" borderId="5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13" fillId="0" borderId="5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1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14" fillId="0" borderId="6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24" fillId="0" borderId="0">
      <alignment horizontal="right" vertical="top" wrapText="1"/>
    </xf>
    <xf numFmtId="0" fontId="4" fillId="0" borderId="0"/>
    <xf numFmtId="0" fontId="15" fillId="44" borderId="7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15" fillId="45" borderId="7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59" fillId="74" borderId="28" applyNumberFormat="0" applyAlignment="0" applyProtection="0"/>
    <xf numFmtId="0" fontId="1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7" fillId="46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17" fillId="22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" fillId="0" borderId="0"/>
    <xf numFmtId="0" fontId="6" fillId="0" borderId="0"/>
    <xf numFmtId="0" fontId="18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24" fillId="0" borderId="0" applyNumberFormat="0" applyBorder="0" applyProtection="0">
      <alignment horizontal="left" vertical="center" wrapText="1"/>
    </xf>
    <xf numFmtId="0" fontId="24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18" fillId="0" borderId="0"/>
    <xf numFmtId="0" fontId="4" fillId="0" borderId="0"/>
    <xf numFmtId="0" fontId="6" fillId="0" borderId="0"/>
    <xf numFmtId="0" fontId="4" fillId="0" borderId="0"/>
    <xf numFmtId="0" fontId="27" fillId="0" borderId="0"/>
    <xf numFmtId="0" fontId="4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28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4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 applyNumberFormat="0" applyBorder="0" applyProtection="0">
      <alignment horizontal="left" vertical="center" wrapText="1"/>
    </xf>
    <xf numFmtId="0" fontId="24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30" fillId="0" borderId="0">
      <alignment horizontal="left"/>
    </xf>
    <xf numFmtId="0" fontId="6" fillId="0" borderId="0"/>
    <xf numFmtId="0" fontId="32" fillId="0" borderId="0"/>
    <xf numFmtId="0" fontId="24" fillId="0" borderId="0">
      <alignment horizontal="left" vertical="center" wrapText="1"/>
    </xf>
    <xf numFmtId="0" fontId="19" fillId="5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19" fillId="7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62" fillId="76" borderId="0" applyNumberFormat="0" applyBorder="0" applyAlignment="0" applyProtection="0"/>
    <xf numFmtId="0" fontId="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" fillId="47" borderId="8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6" fillId="47" borderId="8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6" fillId="47" borderId="8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ill="0" applyBorder="0" applyProtection="0">
      <alignment horizontal="left" vertical="center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 applyFill="0" applyBorder="0" applyProtection="0">
      <alignment horizontal="left" vertical="center" wrapText="1"/>
    </xf>
    <xf numFmtId="0" fontId="21" fillId="0" borderId="9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21" fillId="0" borderId="9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29" fillId="0" borderId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3" fillId="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23" fillId="10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6" fillId="78" borderId="0" applyNumberFormat="0" applyBorder="0" applyAlignment="0" applyProtection="0"/>
    <xf numFmtId="0" fontId="67" fillId="0" borderId="0" applyNumberFormat="0" applyFill="0" applyBorder="0" applyAlignment="0" applyProtection="0"/>
    <xf numFmtId="0" fontId="6" fillId="77" borderId="29" applyNumberFormat="0" applyFont="0" applyAlignment="0" applyProtection="0"/>
    <xf numFmtId="0" fontId="24" fillId="0" borderId="0" applyNumberFormat="0" applyBorder="0" applyProtection="0">
      <alignment horizontal="left" vertical="center" wrapText="1"/>
    </xf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</cellStyleXfs>
  <cellXfs count="293">
    <xf numFmtId="0" fontId="0" fillId="0" borderId="0" xfId="0">
      <alignment horizontal="left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>
      <alignment horizontal="left" vertical="center" wrapText="1"/>
    </xf>
    <xf numFmtId="165" fontId="5" fillId="0" borderId="1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>
      <alignment horizontal="left" vertical="center" wrapText="1"/>
    </xf>
    <xf numFmtId="49" fontId="24" fillId="0" borderId="0" xfId="0" applyNumberFormat="1" applyFont="1" applyFill="1" applyAlignment="1">
      <alignment horizontal="center" wrapText="1" shrinkToFi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wrapText="1" shrinkToFit="1"/>
    </xf>
    <xf numFmtId="0" fontId="0" fillId="0" borderId="0" xfId="0" applyNumberFormat="1" applyFill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wrapText="1" shrinkToFit="1"/>
    </xf>
    <xf numFmtId="4" fontId="37" fillId="0" borderId="0" xfId="2168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4" fillId="0" borderId="0" xfId="0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4" fontId="41" fillId="0" borderId="0" xfId="0" applyNumberFormat="1" applyFont="1" applyFill="1" applyAlignment="1">
      <alignment vertical="center" wrapText="1"/>
    </xf>
    <xf numFmtId="4" fontId="31" fillId="0" borderId="0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Alignment="1">
      <alignment horizontal="center" wrapText="1" shrinkToFit="1"/>
    </xf>
    <xf numFmtId="4" fontId="5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wrapText="1" shrinkToFit="1"/>
    </xf>
    <xf numFmtId="0" fontId="43" fillId="0" borderId="10" xfId="0" applyFont="1" applyFill="1" applyBorder="1" applyAlignment="1">
      <alignment horizontal="center" vertical="center"/>
    </xf>
    <xf numFmtId="0" fontId="44" fillId="0" borderId="0" xfId="0" applyFont="1" applyFill="1">
      <alignment horizontal="left" vertical="center" wrapText="1"/>
    </xf>
    <xf numFmtId="0" fontId="47" fillId="0" borderId="0" xfId="0" applyFont="1" applyFill="1">
      <alignment horizontal="left" vertical="center" wrapText="1"/>
    </xf>
    <xf numFmtId="4" fontId="5" fillId="0" borderId="0" xfId="0" applyNumberFormat="1" applyFont="1" applyFill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24" fillId="0" borderId="0" xfId="0" applyNumberFormat="1" applyFont="1" applyFill="1">
      <alignment horizontal="left" vertical="center" wrapText="1"/>
    </xf>
    <xf numFmtId="4" fontId="48" fillId="0" borderId="0" xfId="0" applyNumberFormat="1" applyFont="1" applyFill="1" applyBorder="1" applyAlignment="1">
      <alignment vertical="center" wrapText="1"/>
    </xf>
    <xf numFmtId="4" fontId="43" fillId="0" borderId="10" xfId="0" applyNumberFormat="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0" xfId="2068" applyFont="1" applyFill="1" applyBorder="1" applyAlignment="1">
      <alignment vertical="center" wrapText="1"/>
    </xf>
    <xf numFmtId="4" fontId="43" fillId="0" borderId="10" xfId="2073" applyNumberFormat="1" applyFont="1" applyFill="1" applyBorder="1" applyAlignment="1">
      <alignment horizontal="center" vertical="center" wrapText="1"/>
    </xf>
    <xf numFmtId="4" fontId="43" fillId="0" borderId="10" xfId="2072" applyNumberFormat="1" applyFont="1" applyFill="1" applyBorder="1" applyAlignment="1">
      <alignment horizontal="center" vertical="center" wrapText="1"/>
    </xf>
    <xf numFmtId="4" fontId="43" fillId="0" borderId="10" xfId="2108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>
      <alignment horizontal="left" vertical="center" wrapText="1"/>
    </xf>
    <xf numFmtId="0" fontId="43" fillId="0" borderId="10" xfId="2082" applyFont="1" applyFill="1" applyBorder="1" applyAlignment="1">
      <alignment vertical="center" wrapText="1"/>
    </xf>
    <xf numFmtId="4" fontId="43" fillId="0" borderId="10" xfId="0" applyNumberFormat="1" applyFont="1" applyFill="1" applyBorder="1" applyAlignment="1">
      <alignment horizontal="center" vertical="center"/>
    </xf>
    <xf numFmtId="4" fontId="43" fillId="0" borderId="10" xfId="2083" applyNumberFormat="1" applyFont="1" applyFill="1" applyBorder="1" applyAlignment="1">
      <alignment horizontal="center" vertical="center" wrapText="1"/>
    </xf>
    <xf numFmtId="4" fontId="43" fillId="0" borderId="10" xfId="2084" applyNumberFormat="1" applyFont="1" applyFill="1" applyBorder="1" applyAlignment="1">
      <alignment horizontal="center" vertical="center" wrapText="1"/>
    </xf>
    <xf numFmtId="0" fontId="43" fillId="0" borderId="10" xfId="2090" applyFont="1" applyFill="1" applyBorder="1" applyAlignment="1">
      <alignment horizontal="left" vertical="center" wrapText="1"/>
    </xf>
    <xf numFmtId="4" fontId="43" fillId="0" borderId="15" xfId="2087" applyNumberFormat="1" applyFont="1" applyFill="1" applyBorder="1" applyAlignment="1">
      <alignment horizontal="center" vertical="center" wrapText="1"/>
    </xf>
    <xf numFmtId="4" fontId="43" fillId="0" borderId="15" xfId="2088" applyNumberFormat="1" applyFont="1" applyFill="1" applyBorder="1" applyAlignment="1">
      <alignment horizontal="center" vertical="center" wrapText="1"/>
    </xf>
    <xf numFmtId="4" fontId="43" fillId="0" borderId="10" xfId="2104" applyNumberFormat="1" applyFont="1" applyFill="1" applyBorder="1" applyAlignment="1">
      <alignment horizontal="center" vertical="center" wrapText="1"/>
    </xf>
    <xf numFmtId="4" fontId="43" fillId="0" borderId="10" xfId="2103" applyNumberFormat="1" applyFont="1" applyFill="1" applyBorder="1" applyAlignment="1">
      <alignment horizontal="center" vertical="center" wrapText="1"/>
    </xf>
    <xf numFmtId="0" fontId="43" fillId="0" borderId="10" xfId="2105" applyFont="1" applyFill="1" applyBorder="1" applyAlignment="1">
      <alignment horizontal="left" vertical="center" wrapText="1"/>
    </xf>
    <xf numFmtId="0" fontId="43" fillId="0" borderId="10" xfId="2109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vertical="center" wrapText="1"/>
    </xf>
    <xf numFmtId="0" fontId="43" fillId="0" borderId="10" xfId="2125" applyFont="1" applyFill="1" applyBorder="1" applyAlignment="1">
      <alignment horizontal="left" vertical="center" wrapText="1"/>
    </xf>
    <xf numFmtId="0" fontId="43" fillId="0" borderId="10" xfId="2083" applyFont="1" applyFill="1" applyBorder="1" applyAlignment="1">
      <alignment horizontal="center" vertical="center" wrapText="1"/>
    </xf>
    <xf numFmtId="0" fontId="43" fillId="0" borderId="10" xfId="2169" applyFont="1" applyFill="1" applyBorder="1" applyAlignment="1">
      <alignment horizontal="center" vertical="center" wrapText="1"/>
    </xf>
    <xf numFmtId="4" fontId="43" fillId="0" borderId="10" xfId="2169" applyNumberFormat="1" applyFont="1" applyFill="1" applyBorder="1" applyAlignment="1">
      <alignment horizontal="left" vertical="center" wrapText="1"/>
    </xf>
    <xf numFmtId="0" fontId="43" fillId="0" borderId="10" xfId="2140" applyFont="1" applyFill="1" applyBorder="1" applyAlignment="1">
      <alignment horizontal="left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4" fontId="43" fillId="0" borderId="17" xfId="2169" applyNumberFormat="1" applyFont="1" applyFill="1" applyBorder="1" applyAlignment="1">
      <alignment horizontal="left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0" xfId="0" applyNumberFormat="1" applyFont="1" applyFill="1" applyBorder="1" applyAlignment="1">
      <alignment horizontal="left" vertical="center" wrapText="1"/>
    </xf>
    <xf numFmtId="4" fontId="43" fillId="0" borderId="10" xfId="2169" applyNumberFormat="1" applyFont="1" applyFill="1" applyBorder="1" applyAlignment="1">
      <alignment horizontal="center" vertical="center" wrapText="1"/>
    </xf>
    <xf numFmtId="0" fontId="43" fillId="0" borderId="10" xfId="2169" applyFont="1" applyFill="1" applyBorder="1" applyAlignment="1">
      <alignment horizontal="left" vertical="center" wrapText="1"/>
    </xf>
    <xf numFmtId="0" fontId="43" fillId="0" borderId="10" xfId="2170" applyFont="1" applyFill="1" applyBorder="1" applyAlignment="1">
      <alignment horizontal="center" vertical="center" wrapText="1"/>
    </xf>
    <xf numFmtId="4" fontId="43" fillId="0" borderId="10" xfId="2170" applyNumberFormat="1" applyFont="1" applyFill="1" applyBorder="1" applyAlignment="1">
      <alignment horizontal="center" vertical="center" wrapText="1"/>
    </xf>
    <xf numFmtId="4" fontId="43" fillId="0" borderId="10" xfId="2165" applyNumberFormat="1" applyFont="1" applyFill="1" applyBorder="1" applyAlignment="1">
      <alignment horizontal="center" vertical="center" wrapText="1"/>
    </xf>
    <xf numFmtId="0" fontId="43" fillId="0" borderId="10" xfId="2171" applyFont="1" applyFill="1" applyBorder="1" applyAlignment="1">
      <alignment horizontal="center" vertical="center" wrapText="1"/>
    </xf>
    <xf numFmtId="0" fontId="43" fillId="0" borderId="10" xfId="2171" applyFont="1" applyFill="1" applyBorder="1" applyAlignment="1">
      <alignment horizontal="left" vertical="center" wrapText="1"/>
    </xf>
    <xf numFmtId="0" fontId="43" fillId="0" borderId="10" xfId="2169" applyFont="1" applyFill="1" applyBorder="1" applyAlignment="1">
      <alignment vertical="center" wrapText="1"/>
    </xf>
    <xf numFmtId="4" fontId="43" fillId="0" borderId="10" xfId="2124" applyNumberFormat="1" applyFont="1" applyFill="1" applyBorder="1" applyAlignment="1">
      <alignment horizontal="center" vertical="center" wrapText="1"/>
    </xf>
    <xf numFmtId="4" fontId="43" fillId="0" borderId="10" xfId="2110" applyNumberFormat="1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4" fontId="43" fillId="0" borderId="10" xfId="2085" applyNumberFormat="1" applyFont="1" applyFill="1" applyBorder="1" applyAlignment="1">
      <alignment horizontal="center" vertical="center" wrapText="1"/>
    </xf>
    <xf numFmtId="4" fontId="43" fillId="0" borderId="10" xfId="2171" applyNumberFormat="1" applyFont="1" applyFill="1" applyBorder="1" applyAlignment="1">
      <alignment horizontal="center" vertical="center" wrapText="1"/>
    </xf>
    <xf numFmtId="4" fontId="43" fillId="0" borderId="10" xfId="2171" applyNumberFormat="1" applyFont="1" applyFill="1" applyBorder="1" applyAlignment="1">
      <alignment horizontal="left" vertical="center" wrapText="1"/>
    </xf>
    <xf numFmtId="3" fontId="44" fillId="0" borderId="1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>
      <alignment horizontal="left" vertical="center" wrapText="1"/>
    </xf>
    <xf numFmtId="4" fontId="43" fillId="0" borderId="10" xfId="2441" applyNumberFormat="1" applyFont="1" applyFill="1" applyBorder="1" applyAlignment="1">
      <alignment horizontal="center" vertical="center" wrapText="1"/>
    </xf>
    <xf numFmtId="4" fontId="43" fillId="0" borderId="10" xfId="2441" applyNumberFormat="1" applyFont="1" applyFill="1" applyBorder="1" applyAlignment="1">
      <alignment horizontal="left" vertical="center" wrapText="1"/>
    </xf>
    <xf numFmtId="0" fontId="43" fillId="0" borderId="10" xfId="2441" applyFont="1" applyFill="1" applyBorder="1" applyAlignment="1">
      <alignment horizontal="center" vertical="center" wrapText="1"/>
    </xf>
    <xf numFmtId="0" fontId="43" fillId="0" borderId="10" xfId="2441" applyFont="1" applyFill="1" applyBorder="1" applyAlignment="1">
      <alignment vertical="center" wrapText="1"/>
    </xf>
    <xf numFmtId="0" fontId="43" fillId="0" borderId="10" xfId="2441" applyFont="1" applyFill="1" applyBorder="1" applyAlignment="1">
      <alignment horizontal="left" vertical="center" wrapText="1"/>
    </xf>
    <xf numFmtId="0" fontId="43" fillId="0" borderId="10" xfId="2130" applyFont="1" applyFill="1" applyBorder="1" applyAlignment="1">
      <alignment horizontal="left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165" fontId="44" fillId="0" borderId="10" xfId="0" applyNumberFormat="1" applyFont="1" applyFill="1" applyBorder="1" applyAlignment="1">
      <alignment horizontal="center" vertical="center" textRotation="90" wrapText="1"/>
    </xf>
    <xf numFmtId="0" fontId="43" fillId="0" borderId="10" xfId="2170" applyFont="1" applyFill="1" applyBorder="1" applyAlignment="1">
      <alignment horizontal="left" vertical="center" wrapText="1"/>
    </xf>
    <xf numFmtId="0" fontId="43" fillId="0" borderId="16" xfId="2169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3" fillId="0" borderId="10" xfId="0" applyNumberFormat="1" applyFont="1" applyFill="1" applyBorder="1" applyAlignment="1">
      <alignment horizontal="center" vertical="center" wrapText="1"/>
    </xf>
    <xf numFmtId="166" fontId="31" fillId="0" borderId="0" xfId="0" applyNumberFormat="1" applyFont="1" applyFill="1" applyBorder="1" applyAlignment="1">
      <alignment vertical="center" wrapText="1"/>
    </xf>
    <xf numFmtId="4" fontId="0" fillId="0" borderId="0" xfId="0" applyNumberFormat="1" applyFont="1" applyFill="1" applyBorder="1">
      <alignment horizontal="left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165" fontId="44" fillId="0" borderId="10" xfId="0" applyNumberFormat="1" applyFont="1" applyFill="1" applyBorder="1" applyAlignment="1">
      <alignment horizontal="center" vertical="center" textRotation="90" wrapText="1"/>
    </xf>
    <xf numFmtId="0" fontId="45" fillId="0" borderId="10" xfId="244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15" xfId="0" applyFont="1" applyFill="1" applyBorder="1" applyAlignment="1">
      <alignment vertical="center" wrapText="1"/>
    </xf>
    <xf numFmtId="4" fontId="44" fillId="0" borderId="16" xfId="0" applyNumberFormat="1" applyFont="1" applyFill="1" applyBorder="1" applyAlignment="1">
      <alignment vertical="center" wrapText="1"/>
    </xf>
    <xf numFmtId="4" fontId="44" fillId="0" borderId="17" xfId="0" applyNumberFormat="1" applyFont="1" applyFill="1" applyBorder="1" applyAlignment="1">
      <alignment vertical="center" wrapText="1"/>
    </xf>
    <xf numFmtId="0" fontId="37" fillId="0" borderId="19" xfId="0" applyFont="1" applyFill="1" applyBorder="1" applyAlignment="1">
      <alignment vertical="center" wrapText="1"/>
    </xf>
    <xf numFmtId="0" fontId="37" fillId="0" borderId="14" xfId="0" applyFont="1" applyFill="1" applyBorder="1" applyAlignment="1">
      <alignment vertical="center" wrapText="1"/>
    </xf>
    <xf numFmtId="0" fontId="37" fillId="0" borderId="20" xfId="0" applyFont="1" applyFill="1" applyBorder="1" applyAlignment="1">
      <alignment vertical="center" wrapText="1"/>
    </xf>
    <xf numFmtId="4" fontId="43" fillId="0" borderId="10" xfId="0" applyNumberFormat="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167" fontId="0" fillId="0" borderId="0" xfId="0" applyNumberFormat="1" applyFont="1" applyFill="1" applyBorder="1">
      <alignment horizontal="left" vertical="center" wrapText="1"/>
    </xf>
    <xf numFmtId="167" fontId="47" fillId="0" borderId="0" xfId="0" applyNumberFormat="1" applyFont="1" applyFill="1">
      <alignment horizontal="left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165" fontId="44" fillId="0" borderId="10" xfId="0" applyNumberFormat="1" applyFont="1" applyFill="1" applyBorder="1" applyAlignment="1">
      <alignment horizontal="center" vertical="center" textRotation="90" wrapText="1"/>
    </xf>
    <xf numFmtId="0" fontId="45" fillId="0" borderId="10" xfId="2441" applyFont="1" applyFill="1" applyBorder="1" applyAlignment="1">
      <alignment horizontal="center" vertical="center" wrapText="1"/>
    </xf>
    <xf numFmtId="4" fontId="47" fillId="0" borderId="0" xfId="0" applyNumberFormat="1" applyFont="1" applyFill="1">
      <alignment horizontal="left" vertical="center" wrapText="1"/>
    </xf>
    <xf numFmtId="167" fontId="44" fillId="0" borderId="0" xfId="0" applyNumberFormat="1" applyFont="1" applyFill="1">
      <alignment horizontal="left" vertical="center" wrapText="1"/>
    </xf>
    <xf numFmtId="0" fontId="47" fillId="0" borderId="0" xfId="0" applyFont="1" applyFill="1" applyBorder="1">
      <alignment horizontal="left" vertical="center" wrapText="1"/>
    </xf>
    <xf numFmtId="167" fontId="47" fillId="0" borderId="0" xfId="0" applyNumberFormat="1" applyFont="1" applyFill="1" applyBorder="1">
      <alignment horizontal="left" vertical="center" wrapText="1"/>
    </xf>
    <xf numFmtId="167" fontId="44" fillId="0" borderId="0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4" fontId="43" fillId="0" borderId="10" xfId="0" applyNumberFormat="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43" fillId="0" borderId="10" xfId="2073" applyNumberFormat="1" applyFont="1" applyFill="1" applyBorder="1" applyAlignment="1">
      <alignment horizontal="center" vertical="center" wrapText="1"/>
    </xf>
    <xf numFmtId="4" fontId="43" fillId="0" borderId="10" xfId="2108" applyNumberFormat="1" applyFont="1" applyFill="1" applyBorder="1" applyAlignment="1">
      <alignment horizontal="center" vertical="center" wrapText="1"/>
    </xf>
    <xf numFmtId="4" fontId="43" fillId="0" borderId="10" xfId="2169" applyNumberFormat="1" applyFont="1" applyFill="1" applyBorder="1" applyAlignment="1">
      <alignment horizontal="center" vertical="center" wrapText="1"/>
    </xf>
    <xf numFmtId="4" fontId="43" fillId="0" borderId="10" xfId="2170" applyNumberFormat="1" applyFont="1" applyFill="1" applyBorder="1" applyAlignment="1">
      <alignment horizontal="center" vertical="center" wrapText="1"/>
    </xf>
    <xf numFmtId="4" fontId="43" fillId="0" borderId="10" xfId="2441" applyNumberFormat="1" applyFont="1" applyFill="1" applyBorder="1" applyAlignment="1">
      <alignment horizontal="center" vertical="center" wrapText="1"/>
    </xf>
    <xf numFmtId="0" fontId="43" fillId="0" borderId="10" xfId="244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165" fontId="44" fillId="0" borderId="10" xfId="0" applyNumberFormat="1" applyFont="1" applyFill="1" applyBorder="1" applyAlignment="1">
      <alignment horizontal="center" vertical="center" textRotation="90" wrapText="1"/>
    </xf>
    <xf numFmtId="0" fontId="44" fillId="0" borderId="10" xfId="0" applyFont="1" applyFill="1" applyBorder="1" applyAlignment="1">
      <alignment horizontal="center" vertical="center" wrapText="1"/>
    </xf>
    <xf numFmtId="3" fontId="43" fillId="0" borderId="1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Alignment="1">
      <alignment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textRotation="90" wrapText="1"/>
    </xf>
    <xf numFmtId="1" fontId="43" fillId="0" borderId="10" xfId="2072" applyNumberFormat="1" applyFont="1" applyFill="1" applyBorder="1" applyAlignment="1">
      <alignment horizontal="center" vertical="center" wrapText="1"/>
    </xf>
    <xf numFmtId="1" fontId="43" fillId="0" borderId="10" xfId="0" applyNumberFormat="1" applyFont="1" applyFill="1" applyBorder="1" applyAlignment="1">
      <alignment horizontal="center" vertical="center"/>
    </xf>
    <xf numFmtId="49" fontId="43" fillId="0" borderId="10" xfId="2072" applyNumberFormat="1" applyFont="1" applyFill="1" applyBorder="1" applyAlignment="1">
      <alignment horizontal="center" vertical="center"/>
    </xf>
    <xf numFmtId="1" fontId="43" fillId="0" borderId="10" xfId="2084" applyNumberFormat="1" applyFont="1" applyFill="1" applyBorder="1" applyAlignment="1">
      <alignment horizontal="center" vertical="center" wrapText="1"/>
    </xf>
    <xf numFmtId="3" fontId="43" fillId="0" borderId="10" xfId="2073" applyNumberFormat="1" applyFont="1" applyFill="1" applyBorder="1" applyAlignment="1">
      <alignment horizontal="center" vertical="center" wrapText="1"/>
    </xf>
    <xf numFmtId="49" fontId="43" fillId="0" borderId="10" xfId="2068" applyNumberFormat="1" applyFont="1" applyFill="1" applyBorder="1" applyAlignment="1">
      <alignment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3" fontId="43" fillId="0" borderId="10" xfId="0" applyNumberFormat="1" applyFont="1" applyFill="1" applyBorder="1" applyAlignment="1">
      <alignment horizontal="center" vertical="center"/>
    </xf>
    <xf numFmtId="49" fontId="43" fillId="0" borderId="10" xfId="2083" applyNumberFormat="1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4" fontId="43" fillId="0" borderId="10" xfId="2085" applyNumberFormat="1" applyFont="1" applyBorder="1" applyAlignment="1">
      <alignment horizontal="center" vertical="center" wrapText="1"/>
    </xf>
    <xf numFmtId="3" fontId="43" fillId="0" borderId="10" xfId="2085" applyNumberFormat="1" applyFont="1" applyBorder="1" applyAlignment="1">
      <alignment horizontal="center" vertical="center" wrapText="1"/>
    </xf>
    <xf numFmtId="4" fontId="43" fillId="0" borderId="10" xfId="0" applyNumberFormat="1" applyFont="1" applyBorder="1" applyAlignment="1">
      <alignment horizontal="center" vertical="center" wrapText="1"/>
    </xf>
    <xf numFmtId="3" fontId="43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0" fillId="0" borderId="0" xfId="0" applyFill="1" applyBorder="1">
      <alignment horizontal="left" vertical="center" wrapText="1"/>
    </xf>
    <xf numFmtId="0" fontId="44" fillId="0" borderId="10" xfId="0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textRotation="90" wrapText="1"/>
    </xf>
    <xf numFmtId="4" fontId="44" fillId="0" borderId="10" xfId="0" applyNumberFormat="1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4" fontId="69" fillId="0" borderId="10" xfId="0" applyNumberFormat="1" applyFont="1" applyFill="1" applyBorder="1" applyAlignment="1">
      <alignment horizontal="center" vertical="center" wrapText="1"/>
    </xf>
    <xf numFmtId="3" fontId="69" fillId="0" borderId="10" xfId="0" applyNumberFormat="1" applyFont="1" applyFill="1" applyBorder="1" applyAlignment="1">
      <alignment horizontal="center" vertical="center" wrapText="1"/>
    </xf>
    <xf numFmtId="0" fontId="69" fillId="0" borderId="10" xfId="0" applyNumberFormat="1" applyFont="1" applyFill="1" applyBorder="1" applyAlignment="1">
      <alignment horizontal="center" vertical="center" wrapText="1"/>
    </xf>
    <xf numFmtId="4" fontId="69" fillId="0" borderId="11" xfId="0" applyNumberFormat="1" applyFont="1" applyFill="1" applyBorder="1" applyAlignment="1">
      <alignment horizontal="center" vertical="center" wrapText="1"/>
    </xf>
    <xf numFmtId="3" fontId="69" fillId="0" borderId="11" xfId="0" applyNumberFormat="1" applyFont="1" applyFill="1" applyBorder="1" applyAlignment="1">
      <alignment horizontal="center" vertical="center" wrapText="1"/>
    </xf>
    <xf numFmtId="4" fontId="71" fillId="0" borderId="10" xfId="0" applyNumberFormat="1" applyFont="1" applyFill="1" applyBorder="1" applyAlignment="1">
      <alignment horizontal="center" vertical="center" wrapText="1"/>
    </xf>
    <xf numFmtId="3" fontId="71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/>
    </xf>
    <xf numFmtId="4" fontId="45" fillId="0" borderId="10" xfId="2073" applyNumberFormat="1" applyFont="1" applyFill="1" applyBorder="1" applyAlignment="1">
      <alignment horizontal="center" vertical="center" wrapText="1"/>
    </xf>
    <xf numFmtId="1" fontId="45" fillId="0" borderId="10" xfId="2073" applyNumberFormat="1" applyFont="1" applyFill="1" applyBorder="1" applyAlignment="1">
      <alignment horizontal="center" vertical="center" wrapText="1"/>
    </xf>
    <xf numFmtId="49" fontId="69" fillId="0" borderId="10" xfId="0" applyNumberFormat="1" applyFont="1" applyFill="1" applyBorder="1" applyAlignment="1">
      <alignment horizontal="center" vertical="center" wrapText="1"/>
    </xf>
    <xf numFmtId="2" fontId="69" fillId="0" borderId="10" xfId="0" applyNumberFormat="1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49" fontId="43" fillId="0" borderId="10" xfId="2083" applyNumberFormat="1" applyFont="1" applyFill="1" applyBorder="1" applyAlignment="1">
      <alignment horizontal="center" vertical="center" wrapText="1"/>
    </xf>
    <xf numFmtId="49" fontId="43" fillId="0" borderId="10" xfId="0" applyNumberFormat="1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5" fillId="0" borderId="10" xfId="2441" applyFont="1" applyFill="1" applyBorder="1">
      <alignment horizontal="left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6" xfId="2169" applyFont="1" applyFill="1" applyBorder="1" applyAlignment="1">
      <alignment horizontal="center" vertical="center" wrapText="1"/>
    </xf>
    <xf numFmtId="0" fontId="45" fillId="0" borderId="17" xfId="2169" applyFont="1" applyFill="1" applyBorder="1" applyAlignment="1">
      <alignment horizontal="center" vertical="center" wrapText="1"/>
    </xf>
    <xf numFmtId="0" fontId="45" fillId="0" borderId="11" xfId="2169" applyFont="1" applyFill="1" applyBorder="1" applyAlignment="1">
      <alignment horizontal="center" vertical="center" wrapText="1"/>
    </xf>
    <xf numFmtId="0" fontId="45" fillId="0" borderId="10" xfId="2441" applyFont="1" applyFill="1" applyBorder="1" applyAlignment="1">
      <alignment horizontal="center" vertical="center" wrapText="1"/>
    </xf>
    <xf numFmtId="4" fontId="31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center" vertical="center" textRotation="90" wrapText="1"/>
    </xf>
    <xf numFmtId="4" fontId="5" fillId="0" borderId="10" xfId="0" applyNumberFormat="1" applyFont="1" applyFill="1" applyBorder="1" applyAlignment="1">
      <alignment horizontal="center" vertical="center" textRotation="90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textRotation="90" wrapText="1"/>
    </xf>
    <xf numFmtId="0" fontId="69" fillId="0" borderId="16" xfId="0" applyNumberFormat="1" applyFont="1" applyFill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1" fillId="0" borderId="16" xfId="0" applyNumberFormat="1" applyFont="1" applyFill="1" applyBorder="1" applyAlignment="1">
      <alignment horizontal="center" vertical="center" wrapText="1"/>
    </xf>
    <xf numFmtId="0" fontId="72" fillId="0" borderId="17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45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165" fontId="44" fillId="0" borderId="10" xfId="0" applyNumberFormat="1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textRotation="90" wrapText="1"/>
    </xf>
    <xf numFmtId="4" fontId="44" fillId="0" borderId="10" xfId="0" applyNumberFormat="1" applyFont="1" applyFill="1" applyBorder="1" applyAlignment="1">
      <alignment horizontal="center" vertical="center" textRotation="90" wrapText="1"/>
    </xf>
    <xf numFmtId="0" fontId="47" fillId="0" borderId="10" xfId="0" applyFont="1" applyFill="1" applyBorder="1">
      <alignment horizontal="left" vertical="center" wrapText="1"/>
    </xf>
    <xf numFmtId="0" fontId="44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left" vertical="center" wrapText="1"/>
    </xf>
    <xf numFmtId="0" fontId="46" fillId="0" borderId="10" xfId="2167" applyFont="1" applyFill="1" applyBorder="1" applyAlignment="1">
      <alignment horizontal="center" vertical="center" textRotation="90" wrapText="1"/>
    </xf>
    <xf numFmtId="4" fontId="48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horizontal="center" wrapText="1" shrinkToFit="1"/>
    </xf>
    <xf numFmtId="0" fontId="38" fillId="0" borderId="0" xfId="0" applyFont="1" applyFill="1" applyAlignment="1">
      <alignment wrapText="1" shrinkToFit="1"/>
    </xf>
    <xf numFmtId="0" fontId="69" fillId="0" borderId="16" xfId="0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>
      <alignment horizontal="left" vertical="center" wrapText="1"/>
    </xf>
    <xf numFmtId="0" fontId="5" fillId="0" borderId="15" xfId="0" applyFont="1" applyFill="1" applyBorder="1">
      <alignment horizontal="left" vertical="center" wrapText="1"/>
    </xf>
    <xf numFmtId="165" fontId="5" fillId="0" borderId="13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68" fillId="0" borderId="12" xfId="0" applyFont="1" applyFill="1" applyBorder="1" applyAlignment="1">
      <alignment horizontal="center" vertical="center" wrapText="1"/>
    </xf>
    <xf numFmtId="165" fontId="44" fillId="0" borderId="10" xfId="0" applyNumberFormat="1" applyFont="1" applyFill="1" applyBorder="1" applyAlignment="1">
      <alignment horizontal="center" vertical="center" textRotation="90" wrapText="1"/>
    </xf>
    <xf numFmtId="4" fontId="44" fillId="0" borderId="13" xfId="0" applyNumberFormat="1" applyFont="1" applyFill="1" applyBorder="1" applyAlignment="1">
      <alignment horizontal="center" vertical="center" wrapText="1"/>
    </xf>
    <xf numFmtId="4" fontId="44" fillId="0" borderId="18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45" fillId="0" borderId="10" xfId="2441" applyFont="1" applyFill="1" applyBorder="1" applyAlignment="1">
      <alignment horizontal="left" vertical="center" wrapText="1"/>
    </xf>
    <xf numFmtId="0" fontId="45" fillId="0" borderId="10" xfId="2169" applyFont="1" applyFill="1" applyBorder="1" applyAlignment="1">
      <alignment horizontal="left" vertical="center" wrapText="1"/>
    </xf>
    <xf numFmtId="0" fontId="45" fillId="0" borderId="16" xfId="0" applyFont="1" applyFill="1" applyBorder="1" applyAlignment="1">
      <alignment horizontal="left" vertical="center" wrapText="1"/>
    </xf>
    <xf numFmtId="0" fontId="45" fillId="0" borderId="11" xfId="0" applyFont="1" applyFill="1" applyBorder="1" applyAlignment="1">
      <alignment horizontal="left" vertical="center" wrapText="1"/>
    </xf>
    <xf numFmtId="0" fontId="45" fillId="0" borderId="16" xfId="2441" applyFont="1" applyFill="1" applyBorder="1" applyAlignment="1">
      <alignment horizontal="center" vertical="center" wrapText="1"/>
    </xf>
    <xf numFmtId="0" fontId="45" fillId="0" borderId="17" xfId="2441" applyFont="1" applyFill="1" applyBorder="1" applyAlignment="1">
      <alignment horizontal="center" vertical="center" wrapText="1"/>
    </xf>
    <xf numFmtId="0" fontId="45" fillId="0" borderId="16" xfId="2170" applyFont="1" applyFill="1" applyBorder="1" applyAlignment="1">
      <alignment horizontal="center" vertical="center" wrapText="1"/>
    </xf>
    <xf numFmtId="0" fontId="45" fillId="0" borderId="17" xfId="2170" applyFont="1" applyFill="1" applyBorder="1" applyAlignment="1">
      <alignment horizontal="center" vertical="center" wrapText="1"/>
    </xf>
    <xf numFmtId="0" fontId="45" fillId="0" borderId="16" xfId="2170" applyFont="1" applyFill="1" applyBorder="1" applyAlignment="1">
      <alignment horizontal="left" vertical="center" wrapText="1"/>
    </xf>
    <xf numFmtId="0" fontId="45" fillId="0" borderId="11" xfId="2170" applyFont="1" applyFill="1" applyBorder="1" applyAlignment="1">
      <alignment horizontal="left" vertical="center" wrapText="1"/>
    </xf>
    <xf numFmtId="0" fontId="45" fillId="0" borderId="10" xfId="2170" applyFont="1" applyFill="1" applyBorder="1" applyAlignment="1">
      <alignment horizontal="left" vertical="center" wrapText="1"/>
    </xf>
    <xf numFmtId="0" fontId="45" fillId="0" borderId="16" xfId="2441" applyFont="1" applyFill="1" applyBorder="1" applyAlignment="1">
      <alignment horizontal="left" vertical="center" wrapText="1"/>
    </xf>
    <xf numFmtId="0" fontId="45" fillId="0" borderId="11" xfId="2441" applyFont="1" applyFill="1" applyBorder="1" applyAlignment="1">
      <alignment horizontal="left" vertical="center" wrapText="1"/>
    </xf>
    <xf numFmtId="4" fontId="45" fillId="0" borderId="16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left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68" fillId="0" borderId="15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45" fillId="0" borderId="10" xfId="2171" applyFont="1" applyFill="1" applyBorder="1" applyAlignment="1">
      <alignment horizontal="left" vertical="center" wrapText="1"/>
    </xf>
    <xf numFmtId="0" fontId="45" fillId="0" borderId="11" xfId="2441" applyFont="1" applyFill="1" applyBorder="1" applyAlignment="1">
      <alignment horizontal="center" vertical="center" wrapText="1"/>
    </xf>
    <xf numFmtId="4" fontId="37" fillId="0" borderId="13" xfId="0" applyNumberFormat="1" applyFont="1" applyFill="1" applyBorder="1" applyAlignment="1">
      <alignment horizontal="center" vertical="center" wrapText="1"/>
    </xf>
    <xf numFmtId="4" fontId="37" fillId="0" borderId="18" xfId="0" applyNumberFormat="1" applyFont="1" applyFill="1" applyBorder="1" applyAlignment="1">
      <alignment horizontal="center" vertical="center" wrapText="1"/>
    </xf>
    <xf numFmtId="4" fontId="37" fillId="0" borderId="15" xfId="0" applyNumberFormat="1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</cellXfs>
  <cellStyles count="5927">
    <cellStyle name="20% — акцент1" xfId="1"/>
    <cellStyle name="20% - Акцент1 10" xfId="2"/>
    <cellStyle name="20% - Акцент1 10 2" xfId="2442"/>
    <cellStyle name="20% - Акцент1 10 2 2" xfId="3467"/>
    <cellStyle name="20% - Акцент1 10 2 2 2" xfId="5435"/>
    <cellStyle name="20% - Акцент1 10 2 3" xfId="4451"/>
    <cellStyle name="20% - Акцент1 10 3" xfId="2975"/>
    <cellStyle name="20% - Акцент1 10 3 2" xfId="4943"/>
    <cellStyle name="20% - Акцент1 10 4" xfId="3959"/>
    <cellStyle name="20% - Акцент1 11" xfId="3"/>
    <cellStyle name="20% - Акцент1 11 2" xfId="2443"/>
    <cellStyle name="20% - Акцент1 11 2 2" xfId="3468"/>
    <cellStyle name="20% - Акцент1 11 2 2 2" xfId="5436"/>
    <cellStyle name="20% - Акцент1 11 2 3" xfId="4452"/>
    <cellStyle name="20% - Акцент1 11 3" xfId="2976"/>
    <cellStyle name="20% - Акцент1 11 3 2" xfId="4944"/>
    <cellStyle name="20% - Акцент1 11 4" xfId="3960"/>
    <cellStyle name="20% - Акцент1 12" xfId="4"/>
    <cellStyle name="20% - Акцент1 12 2" xfId="2444"/>
    <cellStyle name="20% - Акцент1 12 2 2" xfId="3469"/>
    <cellStyle name="20% - Акцент1 12 2 2 2" xfId="5437"/>
    <cellStyle name="20% - Акцент1 12 2 3" xfId="4453"/>
    <cellStyle name="20% - Акцент1 12 3" xfId="2977"/>
    <cellStyle name="20% - Акцент1 12 3 2" xfId="4945"/>
    <cellStyle name="20% - Акцент1 12 4" xfId="3961"/>
    <cellStyle name="20% - Акцент1 13" xfId="5"/>
    <cellStyle name="20% - Акцент1 13 2" xfId="2445"/>
    <cellStyle name="20% - Акцент1 13 2 2" xfId="3470"/>
    <cellStyle name="20% - Акцент1 13 2 2 2" xfId="5438"/>
    <cellStyle name="20% - Акцент1 13 2 3" xfId="4454"/>
    <cellStyle name="20% - Акцент1 13 3" xfId="2978"/>
    <cellStyle name="20% - Акцент1 13 3 2" xfId="4946"/>
    <cellStyle name="20% - Акцент1 13 4" xfId="3962"/>
    <cellStyle name="20% - Акцент1 14" xfId="6"/>
    <cellStyle name="20% - Акцент1 14 2" xfId="2446"/>
    <cellStyle name="20% - Акцент1 14 2 2" xfId="3471"/>
    <cellStyle name="20% - Акцент1 14 2 2 2" xfId="5439"/>
    <cellStyle name="20% - Акцент1 14 2 3" xfId="4455"/>
    <cellStyle name="20% - Акцент1 14 3" xfId="2979"/>
    <cellStyle name="20% - Акцент1 14 3 2" xfId="4947"/>
    <cellStyle name="20% - Акцент1 14 4" xfId="3963"/>
    <cellStyle name="20% - Акцент1 15" xfId="7"/>
    <cellStyle name="20% - Акцент1 15 2" xfId="2447"/>
    <cellStyle name="20% - Акцент1 15 2 2" xfId="3472"/>
    <cellStyle name="20% - Акцент1 15 2 2 2" xfId="5440"/>
    <cellStyle name="20% - Акцент1 15 2 3" xfId="4456"/>
    <cellStyle name="20% - Акцент1 15 3" xfId="2980"/>
    <cellStyle name="20% - Акцент1 15 3 2" xfId="4948"/>
    <cellStyle name="20% - Акцент1 15 4" xfId="3964"/>
    <cellStyle name="20% - Акцент1 16" xfId="8"/>
    <cellStyle name="20% - Акцент1 16 2" xfId="2448"/>
    <cellStyle name="20% - Акцент1 16 2 2" xfId="3473"/>
    <cellStyle name="20% - Акцент1 16 2 2 2" xfId="5441"/>
    <cellStyle name="20% - Акцент1 16 2 3" xfId="4457"/>
    <cellStyle name="20% - Акцент1 16 3" xfId="2981"/>
    <cellStyle name="20% - Акцент1 16 3 2" xfId="4949"/>
    <cellStyle name="20% - Акцент1 16 4" xfId="3965"/>
    <cellStyle name="20% - Акцент1 17" xfId="9"/>
    <cellStyle name="20% - Акцент1 17 2" xfId="2449"/>
    <cellStyle name="20% - Акцент1 17 2 2" xfId="3474"/>
    <cellStyle name="20% - Акцент1 17 2 2 2" xfId="5442"/>
    <cellStyle name="20% - Акцент1 17 2 3" xfId="4458"/>
    <cellStyle name="20% - Акцент1 17 3" xfId="2982"/>
    <cellStyle name="20% - Акцент1 17 3 2" xfId="4950"/>
    <cellStyle name="20% - Акцент1 17 4" xfId="3966"/>
    <cellStyle name="20% - Акцент1 18" xfId="10"/>
    <cellStyle name="20% - Акцент1 18 2" xfId="2450"/>
    <cellStyle name="20% - Акцент1 18 2 2" xfId="3475"/>
    <cellStyle name="20% - Акцент1 18 2 2 2" xfId="5443"/>
    <cellStyle name="20% - Акцент1 18 2 3" xfId="4459"/>
    <cellStyle name="20% - Акцент1 18 3" xfId="2983"/>
    <cellStyle name="20% - Акцент1 18 3 2" xfId="4951"/>
    <cellStyle name="20% - Акцент1 18 4" xfId="3967"/>
    <cellStyle name="20% - Акцент1 19" xfId="11"/>
    <cellStyle name="20% - Акцент1 19 2" xfId="2451"/>
    <cellStyle name="20% - Акцент1 19 2 2" xfId="3476"/>
    <cellStyle name="20% - Акцент1 19 2 2 2" xfId="5444"/>
    <cellStyle name="20% - Акцент1 19 2 3" xfId="4460"/>
    <cellStyle name="20% - Акцент1 19 3" xfId="2984"/>
    <cellStyle name="20% - Акцент1 19 3 2" xfId="4952"/>
    <cellStyle name="20% - Акцент1 19 4" xfId="3968"/>
    <cellStyle name="20% - Акцент1 2" xfId="12"/>
    <cellStyle name="20% — акцент1 2" xfId="13"/>
    <cellStyle name="20% - Акцент1 2_Приложение 1" xfId="14"/>
    <cellStyle name="20% — акцент1 2_Приложение 1" xfId="15"/>
    <cellStyle name="20% - Акцент1 2_Приложение 1_1" xfId="16"/>
    <cellStyle name="20% — акцент1 2_Приложение 2" xfId="17"/>
    <cellStyle name="20% - Акцент1 2_Приложение 2_1" xfId="18"/>
    <cellStyle name="20% — акцент1 2_Стоимость" xfId="19"/>
    <cellStyle name="20% - Акцент1 2_Стоимость_1" xfId="20"/>
    <cellStyle name="20% — акцент1 2_Стоимость_1" xfId="21"/>
    <cellStyle name="20% - Акцент1 2_Стоимость_Стоимость" xfId="22"/>
    <cellStyle name="20% — акцент1 2_Стоимость_Стоимость" xfId="23"/>
    <cellStyle name="20% - Акцент1 20" xfId="24"/>
    <cellStyle name="20% - Акцент1 20 2" xfId="2452"/>
    <cellStyle name="20% - Акцент1 20 2 2" xfId="3477"/>
    <cellStyle name="20% - Акцент1 20 2 2 2" xfId="5445"/>
    <cellStyle name="20% - Акцент1 20 2 3" xfId="4461"/>
    <cellStyle name="20% - Акцент1 20 3" xfId="2985"/>
    <cellStyle name="20% - Акцент1 20 3 2" xfId="4953"/>
    <cellStyle name="20% - Акцент1 20 4" xfId="3969"/>
    <cellStyle name="20% - Акцент1 21" xfId="25"/>
    <cellStyle name="20% - Акцент1 21 2" xfId="2453"/>
    <cellStyle name="20% - Акцент1 21 2 2" xfId="3478"/>
    <cellStyle name="20% - Акцент1 21 2 2 2" xfId="5446"/>
    <cellStyle name="20% - Акцент1 21 2 3" xfId="4462"/>
    <cellStyle name="20% - Акцент1 21 3" xfId="2986"/>
    <cellStyle name="20% - Акцент1 21 3 2" xfId="4954"/>
    <cellStyle name="20% - Акцент1 21 4" xfId="3970"/>
    <cellStyle name="20% - Акцент1 22" xfId="26"/>
    <cellStyle name="20% - Акцент1 22 2" xfId="2454"/>
    <cellStyle name="20% - Акцент1 22 2 2" xfId="3479"/>
    <cellStyle name="20% - Акцент1 22 2 2 2" xfId="5447"/>
    <cellStyle name="20% - Акцент1 22 2 3" xfId="4463"/>
    <cellStyle name="20% - Акцент1 22 3" xfId="2987"/>
    <cellStyle name="20% - Акцент1 22 3 2" xfId="4955"/>
    <cellStyle name="20% - Акцент1 22 4" xfId="3971"/>
    <cellStyle name="20% - Акцент1 23" xfId="27"/>
    <cellStyle name="20% - Акцент1 23 2" xfId="2455"/>
    <cellStyle name="20% - Акцент1 23 2 2" xfId="3480"/>
    <cellStyle name="20% - Акцент1 23 2 2 2" xfId="5448"/>
    <cellStyle name="20% - Акцент1 23 2 3" xfId="4464"/>
    <cellStyle name="20% - Акцент1 23 3" xfId="2988"/>
    <cellStyle name="20% - Акцент1 23 3 2" xfId="4956"/>
    <cellStyle name="20% - Акцент1 23 4" xfId="3972"/>
    <cellStyle name="20% - Акцент1 24" xfId="28"/>
    <cellStyle name="20% - Акцент1 24 2" xfId="2456"/>
    <cellStyle name="20% - Акцент1 24 2 2" xfId="3481"/>
    <cellStyle name="20% - Акцент1 24 2 2 2" xfId="5449"/>
    <cellStyle name="20% - Акцент1 24 2 3" xfId="4465"/>
    <cellStyle name="20% - Акцент1 24 3" xfId="2989"/>
    <cellStyle name="20% - Акцент1 24 3 2" xfId="4957"/>
    <cellStyle name="20% - Акцент1 24 4" xfId="3973"/>
    <cellStyle name="20% - Акцент1 25" xfId="29"/>
    <cellStyle name="20% - Акцент1 25 2" xfId="2457"/>
    <cellStyle name="20% - Акцент1 25 2 2" xfId="3482"/>
    <cellStyle name="20% - Акцент1 25 2 2 2" xfId="5450"/>
    <cellStyle name="20% - Акцент1 25 2 3" xfId="4466"/>
    <cellStyle name="20% - Акцент1 25 3" xfId="2990"/>
    <cellStyle name="20% - Акцент1 25 3 2" xfId="4958"/>
    <cellStyle name="20% - Акцент1 25 4" xfId="3974"/>
    <cellStyle name="20% - Акцент1 26" xfId="30"/>
    <cellStyle name="20% - Акцент1 26 2" xfId="2458"/>
    <cellStyle name="20% - Акцент1 26 2 2" xfId="3483"/>
    <cellStyle name="20% - Акцент1 26 2 2 2" xfId="5451"/>
    <cellStyle name="20% - Акцент1 26 2 3" xfId="4467"/>
    <cellStyle name="20% - Акцент1 26 3" xfId="2991"/>
    <cellStyle name="20% - Акцент1 26 3 2" xfId="4959"/>
    <cellStyle name="20% - Акцент1 26 4" xfId="3975"/>
    <cellStyle name="20% - Акцент1 27" xfId="31"/>
    <cellStyle name="20% - Акцент1 27 2" xfId="2459"/>
    <cellStyle name="20% - Акцент1 27 2 2" xfId="3484"/>
    <cellStyle name="20% - Акцент1 27 2 2 2" xfId="5452"/>
    <cellStyle name="20% - Акцент1 27 2 3" xfId="4468"/>
    <cellStyle name="20% - Акцент1 27 3" xfId="2992"/>
    <cellStyle name="20% - Акцент1 27 3 2" xfId="4960"/>
    <cellStyle name="20% - Акцент1 27 4" xfId="3976"/>
    <cellStyle name="20% - Акцент1 28" xfId="32"/>
    <cellStyle name="20% - Акцент1 28 2" xfId="2460"/>
    <cellStyle name="20% - Акцент1 28 2 2" xfId="3485"/>
    <cellStyle name="20% - Акцент1 28 2 2 2" xfId="5453"/>
    <cellStyle name="20% - Акцент1 28 2 3" xfId="4469"/>
    <cellStyle name="20% - Акцент1 28 3" xfId="2993"/>
    <cellStyle name="20% - Акцент1 28 3 2" xfId="4961"/>
    <cellStyle name="20% - Акцент1 28 4" xfId="3977"/>
    <cellStyle name="20% - Акцент1 29" xfId="33"/>
    <cellStyle name="20% - Акцент1 29 2" xfId="2461"/>
    <cellStyle name="20% - Акцент1 29 2 2" xfId="3486"/>
    <cellStyle name="20% - Акцент1 29 2 2 2" xfId="5454"/>
    <cellStyle name="20% - Акцент1 29 2 3" xfId="4470"/>
    <cellStyle name="20% - Акцент1 29 3" xfId="2994"/>
    <cellStyle name="20% - Акцент1 29 3 2" xfId="4962"/>
    <cellStyle name="20% - Акцент1 29 4" xfId="3978"/>
    <cellStyle name="20% - Акцент1 3" xfId="34"/>
    <cellStyle name="20% — акцент1 3" xfId="35"/>
    <cellStyle name="20% - Акцент1 3_Приложение 1" xfId="36"/>
    <cellStyle name="20% — акцент1 3_Приложение 1" xfId="37"/>
    <cellStyle name="20% - Акцент1 3_Приложение 1_1" xfId="38"/>
    <cellStyle name="20% — акцент1 3_Приложение 2" xfId="39"/>
    <cellStyle name="20% - Акцент1 3_Приложение 2_1" xfId="40"/>
    <cellStyle name="20% — акцент1 3_Стоимость" xfId="41"/>
    <cellStyle name="20% - Акцент1 3_Стоимость_1" xfId="42"/>
    <cellStyle name="20% — акцент1 3_Стоимость_1" xfId="43"/>
    <cellStyle name="20% - Акцент1 3_Стоимость_Стоимость" xfId="44"/>
    <cellStyle name="20% — акцент1 3_Стоимость_Стоимость" xfId="45"/>
    <cellStyle name="20% - Акцент1 30" xfId="46"/>
    <cellStyle name="20% - Акцент1 30 2" xfId="2462"/>
    <cellStyle name="20% - Акцент1 30 2 2" xfId="3487"/>
    <cellStyle name="20% - Акцент1 30 2 2 2" xfId="5455"/>
    <cellStyle name="20% - Акцент1 30 2 3" xfId="4471"/>
    <cellStyle name="20% - Акцент1 30 3" xfId="2995"/>
    <cellStyle name="20% - Акцент1 30 3 2" xfId="4963"/>
    <cellStyle name="20% - Акцент1 30 4" xfId="3979"/>
    <cellStyle name="20% - Акцент1 31" xfId="47"/>
    <cellStyle name="20% - Акцент1 31 2" xfId="2463"/>
    <cellStyle name="20% - Акцент1 31 2 2" xfId="3488"/>
    <cellStyle name="20% - Акцент1 31 2 2 2" xfId="5456"/>
    <cellStyle name="20% - Акцент1 31 2 3" xfId="4472"/>
    <cellStyle name="20% - Акцент1 31 3" xfId="2996"/>
    <cellStyle name="20% - Акцент1 31 3 2" xfId="4964"/>
    <cellStyle name="20% - Акцент1 31 4" xfId="3980"/>
    <cellStyle name="20% - Акцент1 32" xfId="48"/>
    <cellStyle name="20% - Акцент1 32 2" xfId="2464"/>
    <cellStyle name="20% - Акцент1 32 2 2" xfId="3489"/>
    <cellStyle name="20% - Акцент1 32 2 2 2" xfId="5457"/>
    <cellStyle name="20% - Акцент1 32 2 3" xfId="4473"/>
    <cellStyle name="20% - Акцент1 32 3" xfId="2997"/>
    <cellStyle name="20% - Акцент1 32 3 2" xfId="4965"/>
    <cellStyle name="20% - Акцент1 32 4" xfId="3981"/>
    <cellStyle name="20% - Акцент1 33" xfId="49"/>
    <cellStyle name="20% - Акцент1 33 2" xfId="2465"/>
    <cellStyle name="20% - Акцент1 33 2 2" xfId="3490"/>
    <cellStyle name="20% - Акцент1 33 2 2 2" xfId="5458"/>
    <cellStyle name="20% - Акцент1 33 2 3" xfId="4474"/>
    <cellStyle name="20% - Акцент1 33 3" xfId="2998"/>
    <cellStyle name="20% - Акцент1 33 3 2" xfId="4966"/>
    <cellStyle name="20% - Акцент1 33 4" xfId="3982"/>
    <cellStyle name="20% - Акцент1 34" xfId="50"/>
    <cellStyle name="20% - Акцент1 34 2" xfId="2466"/>
    <cellStyle name="20% - Акцент1 34 2 2" xfId="3491"/>
    <cellStyle name="20% - Акцент1 34 2 2 2" xfId="5459"/>
    <cellStyle name="20% - Акцент1 34 2 3" xfId="4475"/>
    <cellStyle name="20% - Акцент1 34 3" xfId="2999"/>
    <cellStyle name="20% - Акцент1 34 3 2" xfId="4967"/>
    <cellStyle name="20% - Акцент1 34 4" xfId="3983"/>
    <cellStyle name="20% - Акцент1 35" xfId="51"/>
    <cellStyle name="20% - Акцент1 35 2" xfId="2467"/>
    <cellStyle name="20% - Акцент1 35 2 2" xfId="3492"/>
    <cellStyle name="20% - Акцент1 35 2 2 2" xfId="5460"/>
    <cellStyle name="20% - Акцент1 35 2 3" xfId="4476"/>
    <cellStyle name="20% - Акцент1 35 3" xfId="3000"/>
    <cellStyle name="20% - Акцент1 35 3 2" xfId="4968"/>
    <cellStyle name="20% - Акцент1 35 4" xfId="3984"/>
    <cellStyle name="20% - Акцент1 36" xfId="52"/>
    <cellStyle name="20% - Акцент1 36 2" xfId="2468"/>
    <cellStyle name="20% - Акцент1 36 2 2" xfId="3493"/>
    <cellStyle name="20% - Акцент1 36 2 2 2" xfId="5461"/>
    <cellStyle name="20% - Акцент1 36 2 3" xfId="4477"/>
    <cellStyle name="20% - Акцент1 36 3" xfId="3001"/>
    <cellStyle name="20% - Акцент1 36 3 2" xfId="4969"/>
    <cellStyle name="20% - Акцент1 36 4" xfId="3985"/>
    <cellStyle name="20% - Акцент1 37" xfId="53"/>
    <cellStyle name="20% - Акцент1 37 2" xfId="2469"/>
    <cellStyle name="20% - Акцент1 37 2 2" xfId="3494"/>
    <cellStyle name="20% - Акцент1 37 2 2 2" xfId="5462"/>
    <cellStyle name="20% - Акцент1 37 2 3" xfId="4478"/>
    <cellStyle name="20% - Акцент1 37 3" xfId="3002"/>
    <cellStyle name="20% - Акцент1 37 3 2" xfId="4970"/>
    <cellStyle name="20% - Акцент1 37 4" xfId="3986"/>
    <cellStyle name="20% - Акцент1 38" xfId="54"/>
    <cellStyle name="20% - Акцент1 38 2" xfId="2470"/>
    <cellStyle name="20% - Акцент1 38 2 2" xfId="3495"/>
    <cellStyle name="20% - Акцент1 38 2 2 2" xfId="5463"/>
    <cellStyle name="20% - Акцент1 38 2 3" xfId="4479"/>
    <cellStyle name="20% - Акцент1 38 3" xfId="3003"/>
    <cellStyle name="20% - Акцент1 38 3 2" xfId="4971"/>
    <cellStyle name="20% - Акцент1 38 4" xfId="3987"/>
    <cellStyle name="20% - Акцент1 39" xfId="55"/>
    <cellStyle name="20% - Акцент1 39 2" xfId="2471"/>
    <cellStyle name="20% - Акцент1 39 2 2" xfId="3496"/>
    <cellStyle name="20% - Акцент1 39 2 2 2" xfId="5464"/>
    <cellStyle name="20% - Акцент1 39 2 3" xfId="4480"/>
    <cellStyle name="20% - Акцент1 39 3" xfId="3004"/>
    <cellStyle name="20% - Акцент1 39 3 2" xfId="4972"/>
    <cellStyle name="20% - Акцент1 39 4" xfId="3988"/>
    <cellStyle name="20% - Акцент1 4" xfId="56"/>
    <cellStyle name="20% — акцент1 4" xfId="57"/>
    <cellStyle name="20% - Акцент1 4_Приложение 1" xfId="58"/>
    <cellStyle name="20% — акцент1 4_Приложение 1" xfId="59"/>
    <cellStyle name="20% - Акцент1 4_Приложение 1_1" xfId="60"/>
    <cellStyle name="20% — акцент1 4_Приложение 2" xfId="61"/>
    <cellStyle name="20% - Акцент1 4_Приложение 2_1" xfId="62"/>
    <cellStyle name="20% — акцент1 4_Стоимость" xfId="63"/>
    <cellStyle name="20% - Акцент1 4_Стоимость_1" xfId="64"/>
    <cellStyle name="20% — акцент1 4_Стоимость_1" xfId="65"/>
    <cellStyle name="20% - Акцент1 4_Стоимость_Стоимость" xfId="66"/>
    <cellStyle name="20% — акцент1 4_Стоимость_Стоимость" xfId="67"/>
    <cellStyle name="20% - Акцент1 40" xfId="68"/>
    <cellStyle name="20% - Акцент1 40 2" xfId="2472"/>
    <cellStyle name="20% - Акцент1 40 2 2" xfId="3497"/>
    <cellStyle name="20% - Акцент1 40 2 2 2" xfId="5465"/>
    <cellStyle name="20% - Акцент1 40 2 3" xfId="4481"/>
    <cellStyle name="20% - Акцент1 40 3" xfId="3005"/>
    <cellStyle name="20% - Акцент1 40 3 2" xfId="4973"/>
    <cellStyle name="20% - Акцент1 40 4" xfId="3989"/>
    <cellStyle name="20% - Акцент1 41" xfId="69"/>
    <cellStyle name="20% - Акцент1 41 2" xfId="2473"/>
    <cellStyle name="20% - Акцент1 41 2 2" xfId="3498"/>
    <cellStyle name="20% - Акцент1 41 2 2 2" xfId="5466"/>
    <cellStyle name="20% - Акцент1 41 2 3" xfId="4482"/>
    <cellStyle name="20% - Акцент1 41 3" xfId="3006"/>
    <cellStyle name="20% - Акцент1 41 3 2" xfId="4974"/>
    <cellStyle name="20% - Акцент1 41 4" xfId="3990"/>
    <cellStyle name="20% - Акцент1 42" xfId="70"/>
    <cellStyle name="20% - Акцент1 42 2" xfId="2474"/>
    <cellStyle name="20% - Акцент1 42 2 2" xfId="3499"/>
    <cellStyle name="20% - Акцент1 42 2 2 2" xfId="5467"/>
    <cellStyle name="20% - Акцент1 42 2 3" xfId="4483"/>
    <cellStyle name="20% - Акцент1 42 3" xfId="3007"/>
    <cellStyle name="20% - Акцент1 42 3 2" xfId="4975"/>
    <cellStyle name="20% - Акцент1 42 4" xfId="3991"/>
    <cellStyle name="20% - Акцент1 43" xfId="71"/>
    <cellStyle name="20% - Акцент1 43 2" xfId="2475"/>
    <cellStyle name="20% - Акцент1 43 2 2" xfId="3500"/>
    <cellStyle name="20% - Акцент1 43 2 2 2" xfId="5468"/>
    <cellStyle name="20% - Акцент1 43 2 3" xfId="4484"/>
    <cellStyle name="20% - Акцент1 43 3" xfId="3008"/>
    <cellStyle name="20% - Акцент1 43 3 2" xfId="4976"/>
    <cellStyle name="20% - Акцент1 43 4" xfId="3992"/>
    <cellStyle name="20% - Акцент1 44" xfId="72"/>
    <cellStyle name="20% - Акцент1 44 2" xfId="2476"/>
    <cellStyle name="20% - Акцент1 44 2 2" xfId="3501"/>
    <cellStyle name="20% - Акцент1 44 2 2 2" xfId="5469"/>
    <cellStyle name="20% - Акцент1 44 2 3" xfId="4485"/>
    <cellStyle name="20% - Акцент1 44 3" xfId="3009"/>
    <cellStyle name="20% - Акцент1 44 3 2" xfId="4977"/>
    <cellStyle name="20% - Акцент1 44 4" xfId="3993"/>
    <cellStyle name="20% - Акцент1 45" xfId="73"/>
    <cellStyle name="20% - Акцент1 45 2" xfId="2477"/>
    <cellStyle name="20% - Акцент1 45 2 2" xfId="3502"/>
    <cellStyle name="20% - Акцент1 45 2 2 2" xfId="5470"/>
    <cellStyle name="20% - Акцент1 45 2 3" xfId="4486"/>
    <cellStyle name="20% - Акцент1 45 3" xfId="3010"/>
    <cellStyle name="20% - Акцент1 45 3 2" xfId="4978"/>
    <cellStyle name="20% - Акцент1 45 4" xfId="3994"/>
    <cellStyle name="20% - Акцент1 5" xfId="74"/>
    <cellStyle name="20% - Акцент1 5 2" xfId="2478"/>
    <cellStyle name="20% - Акцент1 5 2 2" xfId="3503"/>
    <cellStyle name="20% - Акцент1 5 2 2 2" xfId="5471"/>
    <cellStyle name="20% - Акцент1 5 2 3" xfId="4487"/>
    <cellStyle name="20% - Акцент1 5 3" xfId="3011"/>
    <cellStyle name="20% - Акцент1 5 3 2" xfId="4979"/>
    <cellStyle name="20% - Акцент1 5 4" xfId="3995"/>
    <cellStyle name="20% - Акцент1 6" xfId="75"/>
    <cellStyle name="20% - Акцент1 6 2" xfId="2479"/>
    <cellStyle name="20% - Акцент1 6 2 2" xfId="3504"/>
    <cellStyle name="20% - Акцент1 6 2 2 2" xfId="5472"/>
    <cellStyle name="20% - Акцент1 6 2 3" xfId="4488"/>
    <cellStyle name="20% - Акцент1 6 3" xfId="3012"/>
    <cellStyle name="20% - Акцент1 6 3 2" xfId="4980"/>
    <cellStyle name="20% - Акцент1 6 4" xfId="3996"/>
    <cellStyle name="20% - Акцент1 7" xfId="76"/>
    <cellStyle name="20% - Акцент1 7 2" xfId="2480"/>
    <cellStyle name="20% - Акцент1 7 2 2" xfId="3505"/>
    <cellStyle name="20% - Акцент1 7 2 2 2" xfId="5473"/>
    <cellStyle name="20% - Акцент1 7 2 3" xfId="4489"/>
    <cellStyle name="20% - Акцент1 7 3" xfId="3013"/>
    <cellStyle name="20% - Акцент1 7 3 2" xfId="4981"/>
    <cellStyle name="20% - Акцент1 7 4" xfId="3997"/>
    <cellStyle name="20% - Акцент1 8" xfId="77"/>
    <cellStyle name="20% - Акцент1 8 2" xfId="2481"/>
    <cellStyle name="20% - Акцент1 8 2 2" xfId="3506"/>
    <cellStyle name="20% - Акцент1 8 2 2 2" xfId="5474"/>
    <cellStyle name="20% - Акцент1 8 2 3" xfId="4490"/>
    <cellStyle name="20% - Акцент1 8 3" xfId="3014"/>
    <cellStyle name="20% - Акцент1 8 3 2" xfId="4982"/>
    <cellStyle name="20% - Акцент1 8 4" xfId="3998"/>
    <cellStyle name="20% - Акцент1 9" xfId="78"/>
    <cellStyle name="20% - Акцент1 9 2" xfId="2482"/>
    <cellStyle name="20% - Акцент1 9 2 2" xfId="3507"/>
    <cellStyle name="20% - Акцент1 9 2 2 2" xfId="5475"/>
    <cellStyle name="20% - Акцент1 9 2 3" xfId="4491"/>
    <cellStyle name="20% - Акцент1 9 3" xfId="3015"/>
    <cellStyle name="20% - Акцент1 9 3 2" xfId="4983"/>
    <cellStyle name="20% - Акцент1 9 4" xfId="3999"/>
    <cellStyle name="20% — акцент1_Стоимость" xfId="79"/>
    <cellStyle name="20% — акцент2" xfId="80"/>
    <cellStyle name="20% - Акцент2 10" xfId="81"/>
    <cellStyle name="20% - Акцент2 10 2" xfId="2483"/>
    <cellStyle name="20% - Акцент2 10 2 2" xfId="3508"/>
    <cellStyle name="20% - Акцент2 10 2 2 2" xfId="5476"/>
    <cellStyle name="20% - Акцент2 10 2 3" xfId="4492"/>
    <cellStyle name="20% - Акцент2 10 3" xfId="3016"/>
    <cellStyle name="20% - Акцент2 10 3 2" xfId="4984"/>
    <cellStyle name="20% - Акцент2 10 4" xfId="4000"/>
    <cellStyle name="20% - Акцент2 11" xfId="82"/>
    <cellStyle name="20% - Акцент2 11 2" xfId="2484"/>
    <cellStyle name="20% - Акцент2 11 2 2" xfId="3509"/>
    <cellStyle name="20% - Акцент2 11 2 2 2" xfId="5477"/>
    <cellStyle name="20% - Акцент2 11 2 3" xfId="4493"/>
    <cellStyle name="20% - Акцент2 11 3" xfId="3017"/>
    <cellStyle name="20% - Акцент2 11 3 2" xfId="4985"/>
    <cellStyle name="20% - Акцент2 11 4" xfId="4001"/>
    <cellStyle name="20% - Акцент2 12" xfId="83"/>
    <cellStyle name="20% - Акцент2 12 2" xfId="2485"/>
    <cellStyle name="20% - Акцент2 12 2 2" xfId="3510"/>
    <cellStyle name="20% - Акцент2 12 2 2 2" xfId="5478"/>
    <cellStyle name="20% - Акцент2 12 2 3" xfId="4494"/>
    <cellStyle name="20% - Акцент2 12 3" xfId="3018"/>
    <cellStyle name="20% - Акцент2 12 3 2" xfId="4986"/>
    <cellStyle name="20% - Акцент2 12 4" xfId="4002"/>
    <cellStyle name="20% - Акцент2 13" xfId="84"/>
    <cellStyle name="20% - Акцент2 13 2" xfId="2486"/>
    <cellStyle name="20% - Акцент2 13 2 2" xfId="3511"/>
    <cellStyle name="20% - Акцент2 13 2 2 2" xfId="5479"/>
    <cellStyle name="20% - Акцент2 13 2 3" xfId="4495"/>
    <cellStyle name="20% - Акцент2 13 3" xfId="3019"/>
    <cellStyle name="20% - Акцент2 13 3 2" xfId="4987"/>
    <cellStyle name="20% - Акцент2 13 4" xfId="4003"/>
    <cellStyle name="20% - Акцент2 14" xfId="85"/>
    <cellStyle name="20% - Акцент2 14 2" xfId="2487"/>
    <cellStyle name="20% - Акцент2 14 2 2" xfId="3512"/>
    <cellStyle name="20% - Акцент2 14 2 2 2" xfId="5480"/>
    <cellStyle name="20% - Акцент2 14 2 3" xfId="4496"/>
    <cellStyle name="20% - Акцент2 14 3" xfId="3020"/>
    <cellStyle name="20% - Акцент2 14 3 2" xfId="4988"/>
    <cellStyle name="20% - Акцент2 14 4" xfId="4004"/>
    <cellStyle name="20% - Акцент2 15" xfId="86"/>
    <cellStyle name="20% - Акцент2 15 2" xfId="2488"/>
    <cellStyle name="20% - Акцент2 15 2 2" xfId="3513"/>
    <cellStyle name="20% - Акцент2 15 2 2 2" xfId="5481"/>
    <cellStyle name="20% - Акцент2 15 2 3" xfId="4497"/>
    <cellStyle name="20% - Акцент2 15 3" xfId="3021"/>
    <cellStyle name="20% - Акцент2 15 3 2" xfId="4989"/>
    <cellStyle name="20% - Акцент2 15 4" xfId="4005"/>
    <cellStyle name="20% - Акцент2 16" xfId="87"/>
    <cellStyle name="20% - Акцент2 16 2" xfId="2489"/>
    <cellStyle name="20% - Акцент2 16 2 2" xfId="3514"/>
    <cellStyle name="20% - Акцент2 16 2 2 2" xfId="5482"/>
    <cellStyle name="20% - Акцент2 16 2 3" xfId="4498"/>
    <cellStyle name="20% - Акцент2 16 3" xfId="3022"/>
    <cellStyle name="20% - Акцент2 16 3 2" xfId="4990"/>
    <cellStyle name="20% - Акцент2 16 4" xfId="4006"/>
    <cellStyle name="20% - Акцент2 17" xfId="88"/>
    <cellStyle name="20% - Акцент2 17 2" xfId="2490"/>
    <cellStyle name="20% - Акцент2 17 2 2" xfId="3515"/>
    <cellStyle name="20% - Акцент2 17 2 2 2" xfId="5483"/>
    <cellStyle name="20% - Акцент2 17 2 3" xfId="4499"/>
    <cellStyle name="20% - Акцент2 17 3" xfId="3023"/>
    <cellStyle name="20% - Акцент2 17 3 2" xfId="4991"/>
    <cellStyle name="20% - Акцент2 17 4" xfId="4007"/>
    <cellStyle name="20% - Акцент2 18" xfId="89"/>
    <cellStyle name="20% - Акцент2 18 2" xfId="2491"/>
    <cellStyle name="20% - Акцент2 18 2 2" xfId="3516"/>
    <cellStyle name="20% - Акцент2 18 2 2 2" xfId="5484"/>
    <cellStyle name="20% - Акцент2 18 2 3" xfId="4500"/>
    <cellStyle name="20% - Акцент2 18 3" xfId="3024"/>
    <cellStyle name="20% - Акцент2 18 3 2" xfId="4992"/>
    <cellStyle name="20% - Акцент2 18 4" xfId="4008"/>
    <cellStyle name="20% - Акцент2 19" xfId="90"/>
    <cellStyle name="20% - Акцент2 19 2" xfId="2492"/>
    <cellStyle name="20% - Акцент2 19 2 2" xfId="3517"/>
    <cellStyle name="20% - Акцент2 19 2 2 2" xfId="5485"/>
    <cellStyle name="20% - Акцент2 19 2 3" xfId="4501"/>
    <cellStyle name="20% - Акцент2 19 3" xfId="3025"/>
    <cellStyle name="20% - Акцент2 19 3 2" xfId="4993"/>
    <cellStyle name="20% - Акцент2 19 4" xfId="4009"/>
    <cellStyle name="20% - Акцент2 2" xfId="91"/>
    <cellStyle name="20% — акцент2 2" xfId="92"/>
    <cellStyle name="20% - Акцент2 2_Приложение 1" xfId="93"/>
    <cellStyle name="20% — акцент2 2_Приложение 1" xfId="94"/>
    <cellStyle name="20% - Акцент2 2_Приложение 1_1" xfId="95"/>
    <cellStyle name="20% — акцент2 2_Приложение 2" xfId="96"/>
    <cellStyle name="20% - Акцент2 2_Приложение 2_1" xfId="97"/>
    <cellStyle name="20% — акцент2 2_Стоимость" xfId="98"/>
    <cellStyle name="20% - Акцент2 2_Стоимость_1" xfId="99"/>
    <cellStyle name="20% — акцент2 2_Стоимость_1" xfId="100"/>
    <cellStyle name="20% - Акцент2 2_Стоимость_Стоимость" xfId="101"/>
    <cellStyle name="20% — акцент2 2_Стоимость_Стоимость" xfId="102"/>
    <cellStyle name="20% - Акцент2 20" xfId="103"/>
    <cellStyle name="20% - Акцент2 20 2" xfId="2493"/>
    <cellStyle name="20% - Акцент2 20 2 2" xfId="3518"/>
    <cellStyle name="20% - Акцент2 20 2 2 2" xfId="5486"/>
    <cellStyle name="20% - Акцент2 20 2 3" xfId="4502"/>
    <cellStyle name="20% - Акцент2 20 3" xfId="3026"/>
    <cellStyle name="20% - Акцент2 20 3 2" xfId="4994"/>
    <cellStyle name="20% - Акцент2 20 4" xfId="4010"/>
    <cellStyle name="20% - Акцент2 21" xfId="104"/>
    <cellStyle name="20% - Акцент2 21 2" xfId="2494"/>
    <cellStyle name="20% - Акцент2 21 2 2" xfId="3519"/>
    <cellStyle name="20% - Акцент2 21 2 2 2" xfId="5487"/>
    <cellStyle name="20% - Акцент2 21 2 3" xfId="4503"/>
    <cellStyle name="20% - Акцент2 21 3" xfId="3027"/>
    <cellStyle name="20% - Акцент2 21 3 2" xfId="4995"/>
    <cellStyle name="20% - Акцент2 21 4" xfId="4011"/>
    <cellStyle name="20% - Акцент2 22" xfId="105"/>
    <cellStyle name="20% - Акцент2 22 2" xfId="2495"/>
    <cellStyle name="20% - Акцент2 22 2 2" xfId="3520"/>
    <cellStyle name="20% - Акцент2 22 2 2 2" xfId="5488"/>
    <cellStyle name="20% - Акцент2 22 2 3" xfId="4504"/>
    <cellStyle name="20% - Акцент2 22 3" xfId="3028"/>
    <cellStyle name="20% - Акцент2 22 3 2" xfId="4996"/>
    <cellStyle name="20% - Акцент2 22 4" xfId="4012"/>
    <cellStyle name="20% - Акцент2 23" xfId="106"/>
    <cellStyle name="20% - Акцент2 23 2" xfId="2496"/>
    <cellStyle name="20% - Акцент2 23 2 2" xfId="3521"/>
    <cellStyle name="20% - Акцент2 23 2 2 2" xfId="5489"/>
    <cellStyle name="20% - Акцент2 23 2 3" xfId="4505"/>
    <cellStyle name="20% - Акцент2 23 3" xfId="3029"/>
    <cellStyle name="20% - Акцент2 23 3 2" xfId="4997"/>
    <cellStyle name="20% - Акцент2 23 4" xfId="4013"/>
    <cellStyle name="20% - Акцент2 24" xfId="107"/>
    <cellStyle name="20% - Акцент2 24 2" xfId="2497"/>
    <cellStyle name="20% - Акцент2 24 2 2" xfId="3522"/>
    <cellStyle name="20% - Акцент2 24 2 2 2" xfId="5490"/>
    <cellStyle name="20% - Акцент2 24 2 3" xfId="4506"/>
    <cellStyle name="20% - Акцент2 24 3" xfId="3030"/>
    <cellStyle name="20% - Акцент2 24 3 2" xfId="4998"/>
    <cellStyle name="20% - Акцент2 24 4" xfId="4014"/>
    <cellStyle name="20% - Акцент2 25" xfId="108"/>
    <cellStyle name="20% - Акцент2 25 2" xfId="2498"/>
    <cellStyle name="20% - Акцент2 25 2 2" xfId="3523"/>
    <cellStyle name="20% - Акцент2 25 2 2 2" xfId="5491"/>
    <cellStyle name="20% - Акцент2 25 2 3" xfId="4507"/>
    <cellStyle name="20% - Акцент2 25 3" xfId="3031"/>
    <cellStyle name="20% - Акцент2 25 3 2" xfId="4999"/>
    <cellStyle name="20% - Акцент2 25 4" xfId="4015"/>
    <cellStyle name="20% - Акцент2 26" xfId="109"/>
    <cellStyle name="20% - Акцент2 26 2" xfId="2499"/>
    <cellStyle name="20% - Акцент2 26 2 2" xfId="3524"/>
    <cellStyle name="20% - Акцент2 26 2 2 2" xfId="5492"/>
    <cellStyle name="20% - Акцент2 26 2 3" xfId="4508"/>
    <cellStyle name="20% - Акцент2 26 3" xfId="3032"/>
    <cellStyle name="20% - Акцент2 26 3 2" xfId="5000"/>
    <cellStyle name="20% - Акцент2 26 4" xfId="4016"/>
    <cellStyle name="20% - Акцент2 27" xfId="110"/>
    <cellStyle name="20% - Акцент2 27 2" xfId="2500"/>
    <cellStyle name="20% - Акцент2 27 2 2" xfId="3525"/>
    <cellStyle name="20% - Акцент2 27 2 2 2" xfId="5493"/>
    <cellStyle name="20% - Акцент2 27 2 3" xfId="4509"/>
    <cellStyle name="20% - Акцент2 27 3" xfId="3033"/>
    <cellStyle name="20% - Акцент2 27 3 2" xfId="5001"/>
    <cellStyle name="20% - Акцент2 27 4" xfId="4017"/>
    <cellStyle name="20% - Акцент2 28" xfId="111"/>
    <cellStyle name="20% - Акцент2 28 2" xfId="2501"/>
    <cellStyle name="20% - Акцент2 28 2 2" xfId="3526"/>
    <cellStyle name="20% - Акцент2 28 2 2 2" xfId="5494"/>
    <cellStyle name="20% - Акцент2 28 2 3" xfId="4510"/>
    <cellStyle name="20% - Акцент2 28 3" xfId="3034"/>
    <cellStyle name="20% - Акцент2 28 3 2" xfId="5002"/>
    <cellStyle name="20% - Акцент2 28 4" xfId="4018"/>
    <cellStyle name="20% - Акцент2 29" xfId="112"/>
    <cellStyle name="20% - Акцент2 29 2" xfId="2502"/>
    <cellStyle name="20% - Акцент2 29 2 2" xfId="3527"/>
    <cellStyle name="20% - Акцент2 29 2 2 2" xfId="5495"/>
    <cellStyle name="20% - Акцент2 29 2 3" xfId="4511"/>
    <cellStyle name="20% - Акцент2 29 3" xfId="3035"/>
    <cellStyle name="20% - Акцент2 29 3 2" xfId="5003"/>
    <cellStyle name="20% - Акцент2 29 4" xfId="4019"/>
    <cellStyle name="20% - Акцент2 3" xfId="113"/>
    <cellStyle name="20% — акцент2 3" xfId="114"/>
    <cellStyle name="20% - Акцент2 3_Приложение 1" xfId="115"/>
    <cellStyle name="20% — акцент2 3_Приложение 1" xfId="116"/>
    <cellStyle name="20% - Акцент2 3_Приложение 1_1" xfId="117"/>
    <cellStyle name="20% — акцент2 3_Приложение 2" xfId="118"/>
    <cellStyle name="20% - Акцент2 3_Приложение 2_1" xfId="119"/>
    <cellStyle name="20% — акцент2 3_Стоимость" xfId="120"/>
    <cellStyle name="20% - Акцент2 3_Стоимость_1" xfId="121"/>
    <cellStyle name="20% — акцент2 3_Стоимость_1" xfId="122"/>
    <cellStyle name="20% - Акцент2 3_Стоимость_Стоимость" xfId="123"/>
    <cellStyle name="20% — акцент2 3_Стоимость_Стоимость" xfId="124"/>
    <cellStyle name="20% - Акцент2 30" xfId="125"/>
    <cellStyle name="20% - Акцент2 30 2" xfId="2503"/>
    <cellStyle name="20% - Акцент2 30 2 2" xfId="3528"/>
    <cellStyle name="20% - Акцент2 30 2 2 2" xfId="5496"/>
    <cellStyle name="20% - Акцент2 30 2 3" xfId="4512"/>
    <cellStyle name="20% - Акцент2 30 3" xfId="3036"/>
    <cellStyle name="20% - Акцент2 30 3 2" xfId="5004"/>
    <cellStyle name="20% - Акцент2 30 4" xfId="4020"/>
    <cellStyle name="20% - Акцент2 31" xfId="126"/>
    <cellStyle name="20% - Акцент2 31 2" xfId="2504"/>
    <cellStyle name="20% - Акцент2 31 2 2" xfId="3529"/>
    <cellStyle name="20% - Акцент2 31 2 2 2" xfId="5497"/>
    <cellStyle name="20% - Акцент2 31 2 3" xfId="4513"/>
    <cellStyle name="20% - Акцент2 31 3" xfId="3037"/>
    <cellStyle name="20% - Акцент2 31 3 2" xfId="5005"/>
    <cellStyle name="20% - Акцент2 31 4" xfId="4021"/>
    <cellStyle name="20% - Акцент2 32" xfId="127"/>
    <cellStyle name="20% - Акцент2 32 2" xfId="2505"/>
    <cellStyle name="20% - Акцент2 32 2 2" xfId="3530"/>
    <cellStyle name="20% - Акцент2 32 2 2 2" xfId="5498"/>
    <cellStyle name="20% - Акцент2 32 2 3" xfId="4514"/>
    <cellStyle name="20% - Акцент2 32 3" xfId="3038"/>
    <cellStyle name="20% - Акцент2 32 3 2" xfId="5006"/>
    <cellStyle name="20% - Акцент2 32 4" xfId="4022"/>
    <cellStyle name="20% - Акцент2 33" xfId="128"/>
    <cellStyle name="20% - Акцент2 33 2" xfId="2506"/>
    <cellStyle name="20% - Акцент2 33 2 2" xfId="3531"/>
    <cellStyle name="20% - Акцент2 33 2 2 2" xfId="5499"/>
    <cellStyle name="20% - Акцент2 33 2 3" xfId="4515"/>
    <cellStyle name="20% - Акцент2 33 3" xfId="3039"/>
    <cellStyle name="20% - Акцент2 33 3 2" xfId="5007"/>
    <cellStyle name="20% - Акцент2 33 4" xfId="4023"/>
    <cellStyle name="20% - Акцент2 34" xfId="129"/>
    <cellStyle name="20% - Акцент2 34 2" xfId="2507"/>
    <cellStyle name="20% - Акцент2 34 2 2" xfId="3532"/>
    <cellStyle name="20% - Акцент2 34 2 2 2" xfId="5500"/>
    <cellStyle name="20% - Акцент2 34 2 3" xfId="4516"/>
    <cellStyle name="20% - Акцент2 34 3" xfId="3040"/>
    <cellStyle name="20% - Акцент2 34 3 2" xfId="5008"/>
    <cellStyle name="20% - Акцент2 34 4" xfId="4024"/>
    <cellStyle name="20% - Акцент2 35" xfId="130"/>
    <cellStyle name="20% - Акцент2 35 2" xfId="2508"/>
    <cellStyle name="20% - Акцент2 35 2 2" xfId="3533"/>
    <cellStyle name="20% - Акцент2 35 2 2 2" xfId="5501"/>
    <cellStyle name="20% - Акцент2 35 2 3" xfId="4517"/>
    <cellStyle name="20% - Акцент2 35 3" xfId="3041"/>
    <cellStyle name="20% - Акцент2 35 3 2" xfId="5009"/>
    <cellStyle name="20% - Акцент2 35 4" xfId="4025"/>
    <cellStyle name="20% - Акцент2 36" xfId="131"/>
    <cellStyle name="20% - Акцент2 36 2" xfId="2509"/>
    <cellStyle name="20% - Акцент2 36 2 2" xfId="3534"/>
    <cellStyle name="20% - Акцент2 36 2 2 2" xfId="5502"/>
    <cellStyle name="20% - Акцент2 36 2 3" xfId="4518"/>
    <cellStyle name="20% - Акцент2 36 3" xfId="3042"/>
    <cellStyle name="20% - Акцент2 36 3 2" xfId="5010"/>
    <cellStyle name="20% - Акцент2 36 4" xfId="4026"/>
    <cellStyle name="20% - Акцент2 37" xfId="132"/>
    <cellStyle name="20% - Акцент2 37 2" xfId="2510"/>
    <cellStyle name="20% - Акцент2 37 2 2" xfId="3535"/>
    <cellStyle name="20% - Акцент2 37 2 2 2" xfId="5503"/>
    <cellStyle name="20% - Акцент2 37 2 3" xfId="4519"/>
    <cellStyle name="20% - Акцент2 37 3" xfId="3043"/>
    <cellStyle name="20% - Акцент2 37 3 2" xfId="5011"/>
    <cellStyle name="20% - Акцент2 37 4" xfId="4027"/>
    <cellStyle name="20% - Акцент2 38" xfId="133"/>
    <cellStyle name="20% - Акцент2 38 2" xfId="2511"/>
    <cellStyle name="20% - Акцент2 38 2 2" xfId="3536"/>
    <cellStyle name="20% - Акцент2 38 2 2 2" xfId="5504"/>
    <cellStyle name="20% - Акцент2 38 2 3" xfId="4520"/>
    <cellStyle name="20% - Акцент2 38 3" xfId="3044"/>
    <cellStyle name="20% - Акцент2 38 3 2" xfId="5012"/>
    <cellStyle name="20% - Акцент2 38 4" xfId="4028"/>
    <cellStyle name="20% - Акцент2 39" xfId="134"/>
    <cellStyle name="20% - Акцент2 39 2" xfId="2512"/>
    <cellStyle name="20% - Акцент2 39 2 2" xfId="3537"/>
    <cellStyle name="20% - Акцент2 39 2 2 2" xfId="5505"/>
    <cellStyle name="20% - Акцент2 39 2 3" xfId="4521"/>
    <cellStyle name="20% - Акцент2 39 3" xfId="3045"/>
    <cellStyle name="20% - Акцент2 39 3 2" xfId="5013"/>
    <cellStyle name="20% - Акцент2 39 4" xfId="4029"/>
    <cellStyle name="20% - Акцент2 4" xfId="135"/>
    <cellStyle name="20% — акцент2 4" xfId="136"/>
    <cellStyle name="20% - Акцент2 4_Приложение 1" xfId="137"/>
    <cellStyle name="20% — акцент2 4_Приложение 1" xfId="138"/>
    <cellStyle name="20% - Акцент2 4_Приложение 1_1" xfId="139"/>
    <cellStyle name="20% — акцент2 4_Приложение 2" xfId="140"/>
    <cellStyle name="20% - Акцент2 4_Приложение 2_1" xfId="141"/>
    <cellStyle name="20% — акцент2 4_Стоимость" xfId="142"/>
    <cellStyle name="20% - Акцент2 4_Стоимость_1" xfId="143"/>
    <cellStyle name="20% — акцент2 4_Стоимость_1" xfId="144"/>
    <cellStyle name="20% - Акцент2 4_Стоимость_Стоимость" xfId="145"/>
    <cellStyle name="20% — акцент2 4_Стоимость_Стоимость" xfId="146"/>
    <cellStyle name="20% - Акцент2 40" xfId="147"/>
    <cellStyle name="20% - Акцент2 40 2" xfId="2513"/>
    <cellStyle name="20% - Акцент2 40 2 2" xfId="3538"/>
    <cellStyle name="20% - Акцент2 40 2 2 2" xfId="5506"/>
    <cellStyle name="20% - Акцент2 40 2 3" xfId="4522"/>
    <cellStyle name="20% - Акцент2 40 3" xfId="3046"/>
    <cellStyle name="20% - Акцент2 40 3 2" xfId="5014"/>
    <cellStyle name="20% - Акцент2 40 4" xfId="4030"/>
    <cellStyle name="20% - Акцент2 41" xfId="148"/>
    <cellStyle name="20% - Акцент2 41 2" xfId="2514"/>
    <cellStyle name="20% - Акцент2 41 2 2" xfId="3539"/>
    <cellStyle name="20% - Акцент2 41 2 2 2" xfId="5507"/>
    <cellStyle name="20% - Акцент2 41 2 3" xfId="4523"/>
    <cellStyle name="20% - Акцент2 41 3" xfId="3047"/>
    <cellStyle name="20% - Акцент2 41 3 2" xfId="5015"/>
    <cellStyle name="20% - Акцент2 41 4" xfId="4031"/>
    <cellStyle name="20% - Акцент2 42" xfId="149"/>
    <cellStyle name="20% - Акцент2 42 2" xfId="2515"/>
    <cellStyle name="20% - Акцент2 42 2 2" xfId="3540"/>
    <cellStyle name="20% - Акцент2 42 2 2 2" xfId="5508"/>
    <cellStyle name="20% - Акцент2 42 2 3" xfId="4524"/>
    <cellStyle name="20% - Акцент2 42 3" xfId="3048"/>
    <cellStyle name="20% - Акцент2 42 3 2" xfId="5016"/>
    <cellStyle name="20% - Акцент2 42 4" xfId="4032"/>
    <cellStyle name="20% - Акцент2 43" xfId="150"/>
    <cellStyle name="20% - Акцент2 43 2" xfId="2516"/>
    <cellStyle name="20% - Акцент2 43 2 2" xfId="3541"/>
    <cellStyle name="20% - Акцент2 43 2 2 2" xfId="5509"/>
    <cellStyle name="20% - Акцент2 43 2 3" xfId="4525"/>
    <cellStyle name="20% - Акцент2 43 3" xfId="3049"/>
    <cellStyle name="20% - Акцент2 43 3 2" xfId="5017"/>
    <cellStyle name="20% - Акцент2 43 4" xfId="4033"/>
    <cellStyle name="20% - Акцент2 44" xfId="151"/>
    <cellStyle name="20% - Акцент2 44 2" xfId="2517"/>
    <cellStyle name="20% - Акцент2 44 2 2" xfId="3542"/>
    <cellStyle name="20% - Акцент2 44 2 2 2" xfId="5510"/>
    <cellStyle name="20% - Акцент2 44 2 3" xfId="4526"/>
    <cellStyle name="20% - Акцент2 44 3" xfId="3050"/>
    <cellStyle name="20% - Акцент2 44 3 2" xfId="5018"/>
    <cellStyle name="20% - Акцент2 44 4" xfId="4034"/>
    <cellStyle name="20% - Акцент2 45" xfId="152"/>
    <cellStyle name="20% - Акцент2 45 2" xfId="2518"/>
    <cellStyle name="20% - Акцент2 45 2 2" xfId="3543"/>
    <cellStyle name="20% - Акцент2 45 2 2 2" xfId="5511"/>
    <cellStyle name="20% - Акцент2 45 2 3" xfId="4527"/>
    <cellStyle name="20% - Акцент2 45 3" xfId="3051"/>
    <cellStyle name="20% - Акцент2 45 3 2" xfId="5019"/>
    <cellStyle name="20% - Акцент2 45 4" xfId="4035"/>
    <cellStyle name="20% - Акцент2 5" xfId="153"/>
    <cellStyle name="20% - Акцент2 5 2" xfId="2519"/>
    <cellStyle name="20% - Акцент2 5 2 2" xfId="3544"/>
    <cellStyle name="20% - Акцент2 5 2 2 2" xfId="5512"/>
    <cellStyle name="20% - Акцент2 5 2 3" xfId="4528"/>
    <cellStyle name="20% - Акцент2 5 3" xfId="3052"/>
    <cellStyle name="20% - Акцент2 5 3 2" xfId="5020"/>
    <cellStyle name="20% - Акцент2 5 4" xfId="4036"/>
    <cellStyle name="20% - Акцент2 6" xfId="154"/>
    <cellStyle name="20% - Акцент2 6 2" xfId="2520"/>
    <cellStyle name="20% - Акцент2 6 2 2" xfId="3545"/>
    <cellStyle name="20% - Акцент2 6 2 2 2" xfId="5513"/>
    <cellStyle name="20% - Акцент2 6 2 3" xfId="4529"/>
    <cellStyle name="20% - Акцент2 6 3" xfId="3053"/>
    <cellStyle name="20% - Акцент2 6 3 2" xfId="5021"/>
    <cellStyle name="20% - Акцент2 6 4" xfId="4037"/>
    <cellStyle name="20% - Акцент2 7" xfId="155"/>
    <cellStyle name="20% - Акцент2 7 2" xfId="2521"/>
    <cellStyle name="20% - Акцент2 7 2 2" xfId="3546"/>
    <cellStyle name="20% - Акцент2 7 2 2 2" xfId="5514"/>
    <cellStyle name="20% - Акцент2 7 2 3" xfId="4530"/>
    <cellStyle name="20% - Акцент2 7 3" xfId="3054"/>
    <cellStyle name="20% - Акцент2 7 3 2" xfId="5022"/>
    <cellStyle name="20% - Акцент2 7 4" xfId="4038"/>
    <cellStyle name="20% - Акцент2 8" xfId="156"/>
    <cellStyle name="20% - Акцент2 8 2" xfId="2522"/>
    <cellStyle name="20% - Акцент2 8 2 2" xfId="3547"/>
    <cellStyle name="20% - Акцент2 8 2 2 2" xfId="5515"/>
    <cellStyle name="20% - Акцент2 8 2 3" xfId="4531"/>
    <cellStyle name="20% - Акцент2 8 3" xfId="3055"/>
    <cellStyle name="20% - Акцент2 8 3 2" xfId="5023"/>
    <cellStyle name="20% - Акцент2 8 4" xfId="4039"/>
    <cellStyle name="20% - Акцент2 9" xfId="157"/>
    <cellStyle name="20% - Акцент2 9 2" xfId="2523"/>
    <cellStyle name="20% - Акцент2 9 2 2" xfId="3548"/>
    <cellStyle name="20% - Акцент2 9 2 2 2" xfId="5516"/>
    <cellStyle name="20% - Акцент2 9 2 3" xfId="4532"/>
    <cellStyle name="20% - Акцент2 9 3" xfId="3056"/>
    <cellStyle name="20% - Акцент2 9 3 2" xfId="5024"/>
    <cellStyle name="20% - Акцент2 9 4" xfId="4040"/>
    <cellStyle name="20% — акцент2_Стоимость" xfId="158"/>
    <cellStyle name="20% — акцент3" xfId="159"/>
    <cellStyle name="20% - Акцент3 10" xfId="160"/>
    <cellStyle name="20% - Акцент3 10 2" xfId="2524"/>
    <cellStyle name="20% - Акцент3 10 2 2" xfId="3549"/>
    <cellStyle name="20% - Акцент3 10 2 2 2" xfId="5517"/>
    <cellStyle name="20% - Акцент3 10 2 3" xfId="4533"/>
    <cellStyle name="20% - Акцент3 10 3" xfId="3057"/>
    <cellStyle name="20% - Акцент3 10 3 2" xfId="5025"/>
    <cellStyle name="20% - Акцент3 10 4" xfId="4041"/>
    <cellStyle name="20% - Акцент3 11" xfId="161"/>
    <cellStyle name="20% - Акцент3 11 2" xfId="2525"/>
    <cellStyle name="20% - Акцент3 11 2 2" xfId="3550"/>
    <cellStyle name="20% - Акцент3 11 2 2 2" xfId="5518"/>
    <cellStyle name="20% - Акцент3 11 2 3" xfId="4534"/>
    <cellStyle name="20% - Акцент3 11 3" xfId="3058"/>
    <cellStyle name="20% - Акцент3 11 3 2" xfId="5026"/>
    <cellStyle name="20% - Акцент3 11 4" xfId="4042"/>
    <cellStyle name="20% - Акцент3 12" xfId="162"/>
    <cellStyle name="20% - Акцент3 12 2" xfId="2526"/>
    <cellStyle name="20% - Акцент3 12 2 2" xfId="3551"/>
    <cellStyle name="20% - Акцент3 12 2 2 2" xfId="5519"/>
    <cellStyle name="20% - Акцент3 12 2 3" xfId="4535"/>
    <cellStyle name="20% - Акцент3 12 3" xfId="3059"/>
    <cellStyle name="20% - Акцент3 12 3 2" xfId="5027"/>
    <cellStyle name="20% - Акцент3 12 4" xfId="4043"/>
    <cellStyle name="20% - Акцент3 13" xfId="163"/>
    <cellStyle name="20% - Акцент3 13 2" xfId="2527"/>
    <cellStyle name="20% - Акцент3 13 2 2" xfId="3552"/>
    <cellStyle name="20% - Акцент3 13 2 2 2" xfId="5520"/>
    <cellStyle name="20% - Акцент3 13 2 3" xfId="4536"/>
    <cellStyle name="20% - Акцент3 13 3" xfId="3060"/>
    <cellStyle name="20% - Акцент3 13 3 2" xfId="5028"/>
    <cellStyle name="20% - Акцент3 13 4" xfId="4044"/>
    <cellStyle name="20% - Акцент3 14" xfId="164"/>
    <cellStyle name="20% - Акцент3 14 2" xfId="2528"/>
    <cellStyle name="20% - Акцент3 14 2 2" xfId="3553"/>
    <cellStyle name="20% - Акцент3 14 2 2 2" xfId="5521"/>
    <cellStyle name="20% - Акцент3 14 2 3" xfId="4537"/>
    <cellStyle name="20% - Акцент3 14 3" xfId="3061"/>
    <cellStyle name="20% - Акцент3 14 3 2" xfId="5029"/>
    <cellStyle name="20% - Акцент3 14 4" xfId="4045"/>
    <cellStyle name="20% - Акцент3 15" xfId="165"/>
    <cellStyle name="20% - Акцент3 15 2" xfId="2529"/>
    <cellStyle name="20% - Акцент3 15 2 2" xfId="3554"/>
    <cellStyle name="20% - Акцент3 15 2 2 2" xfId="5522"/>
    <cellStyle name="20% - Акцент3 15 2 3" xfId="4538"/>
    <cellStyle name="20% - Акцент3 15 3" xfId="3062"/>
    <cellStyle name="20% - Акцент3 15 3 2" xfId="5030"/>
    <cellStyle name="20% - Акцент3 15 4" xfId="4046"/>
    <cellStyle name="20% - Акцент3 16" xfId="166"/>
    <cellStyle name="20% - Акцент3 16 2" xfId="2530"/>
    <cellStyle name="20% - Акцент3 16 2 2" xfId="3555"/>
    <cellStyle name="20% - Акцент3 16 2 2 2" xfId="5523"/>
    <cellStyle name="20% - Акцент3 16 2 3" xfId="4539"/>
    <cellStyle name="20% - Акцент3 16 3" xfId="3063"/>
    <cellStyle name="20% - Акцент3 16 3 2" xfId="5031"/>
    <cellStyle name="20% - Акцент3 16 4" xfId="4047"/>
    <cellStyle name="20% - Акцент3 17" xfId="167"/>
    <cellStyle name="20% - Акцент3 17 2" xfId="2531"/>
    <cellStyle name="20% - Акцент3 17 2 2" xfId="3556"/>
    <cellStyle name="20% - Акцент3 17 2 2 2" xfId="5524"/>
    <cellStyle name="20% - Акцент3 17 2 3" xfId="4540"/>
    <cellStyle name="20% - Акцент3 17 3" xfId="3064"/>
    <cellStyle name="20% - Акцент3 17 3 2" xfId="5032"/>
    <cellStyle name="20% - Акцент3 17 4" xfId="4048"/>
    <cellStyle name="20% - Акцент3 18" xfId="168"/>
    <cellStyle name="20% - Акцент3 18 2" xfId="2532"/>
    <cellStyle name="20% - Акцент3 18 2 2" xfId="3557"/>
    <cellStyle name="20% - Акцент3 18 2 2 2" xfId="5525"/>
    <cellStyle name="20% - Акцент3 18 2 3" xfId="4541"/>
    <cellStyle name="20% - Акцент3 18 3" xfId="3065"/>
    <cellStyle name="20% - Акцент3 18 3 2" xfId="5033"/>
    <cellStyle name="20% - Акцент3 18 4" xfId="4049"/>
    <cellStyle name="20% - Акцент3 19" xfId="169"/>
    <cellStyle name="20% - Акцент3 19 2" xfId="2533"/>
    <cellStyle name="20% - Акцент3 19 2 2" xfId="3558"/>
    <cellStyle name="20% - Акцент3 19 2 2 2" xfId="5526"/>
    <cellStyle name="20% - Акцент3 19 2 3" xfId="4542"/>
    <cellStyle name="20% - Акцент3 19 3" xfId="3066"/>
    <cellStyle name="20% - Акцент3 19 3 2" xfId="5034"/>
    <cellStyle name="20% - Акцент3 19 4" xfId="4050"/>
    <cellStyle name="20% - Акцент3 2" xfId="170"/>
    <cellStyle name="20% — акцент3 2" xfId="171"/>
    <cellStyle name="20% - Акцент3 2_Приложение 1" xfId="172"/>
    <cellStyle name="20% — акцент3 2_Приложение 1" xfId="173"/>
    <cellStyle name="20% - Акцент3 2_Приложение 1_1" xfId="174"/>
    <cellStyle name="20% — акцент3 2_Приложение 2" xfId="175"/>
    <cellStyle name="20% - Акцент3 2_Приложение 2_1" xfId="176"/>
    <cellStyle name="20% — акцент3 2_Стоимость" xfId="177"/>
    <cellStyle name="20% - Акцент3 2_Стоимость_1" xfId="178"/>
    <cellStyle name="20% — акцент3 2_Стоимость_1" xfId="179"/>
    <cellStyle name="20% - Акцент3 2_Стоимость_Стоимость" xfId="180"/>
    <cellStyle name="20% — акцент3 2_Стоимость_Стоимость" xfId="181"/>
    <cellStyle name="20% - Акцент3 20" xfId="182"/>
    <cellStyle name="20% - Акцент3 20 2" xfId="2534"/>
    <cellStyle name="20% - Акцент3 20 2 2" xfId="3559"/>
    <cellStyle name="20% - Акцент3 20 2 2 2" xfId="5527"/>
    <cellStyle name="20% - Акцент3 20 2 3" xfId="4543"/>
    <cellStyle name="20% - Акцент3 20 3" xfId="3067"/>
    <cellStyle name="20% - Акцент3 20 3 2" xfId="5035"/>
    <cellStyle name="20% - Акцент3 20 4" xfId="4051"/>
    <cellStyle name="20% - Акцент3 21" xfId="183"/>
    <cellStyle name="20% - Акцент3 21 2" xfId="2535"/>
    <cellStyle name="20% - Акцент3 21 2 2" xfId="3560"/>
    <cellStyle name="20% - Акцент3 21 2 2 2" xfId="5528"/>
    <cellStyle name="20% - Акцент3 21 2 3" xfId="4544"/>
    <cellStyle name="20% - Акцент3 21 3" xfId="3068"/>
    <cellStyle name="20% - Акцент3 21 3 2" xfId="5036"/>
    <cellStyle name="20% - Акцент3 21 4" xfId="4052"/>
    <cellStyle name="20% - Акцент3 22" xfId="184"/>
    <cellStyle name="20% - Акцент3 22 2" xfId="2536"/>
    <cellStyle name="20% - Акцент3 22 2 2" xfId="3561"/>
    <cellStyle name="20% - Акцент3 22 2 2 2" xfId="5529"/>
    <cellStyle name="20% - Акцент3 22 2 3" xfId="4545"/>
    <cellStyle name="20% - Акцент3 22 3" xfId="3069"/>
    <cellStyle name="20% - Акцент3 22 3 2" xfId="5037"/>
    <cellStyle name="20% - Акцент3 22 4" xfId="4053"/>
    <cellStyle name="20% - Акцент3 23" xfId="185"/>
    <cellStyle name="20% - Акцент3 23 2" xfId="2537"/>
    <cellStyle name="20% - Акцент3 23 2 2" xfId="3562"/>
    <cellStyle name="20% - Акцент3 23 2 2 2" xfId="5530"/>
    <cellStyle name="20% - Акцент3 23 2 3" xfId="4546"/>
    <cellStyle name="20% - Акцент3 23 3" xfId="3070"/>
    <cellStyle name="20% - Акцент3 23 3 2" xfId="5038"/>
    <cellStyle name="20% - Акцент3 23 4" xfId="4054"/>
    <cellStyle name="20% - Акцент3 24" xfId="186"/>
    <cellStyle name="20% - Акцент3 24 2" xfId="2538"/>
    <cellStyle name="20% - Акцент3 24 2 2" xfId="3563"/>
    <cellStyle name="20% - Акцент3 24 2 2 2" xfId="5531"/>
    <cellStyle name="20% - Акцент3 24 2 3" xfId="4547"/>
    <cellStyle name="20% - Акцент3 24 3" xfId="3071"/>
    <cellStyle name="20% - Акцент3 24 3 2" xfId="5039"/>
    <cellStyle name="20% - Акцент3 24 4" xfId="4055"/>
    <cellStyle name="20% - Акцент3 25" xfId="187"/>
    <cellStyle name="20% - Акцент3 25 2" xfId="2539"/>
    <cellStyle name="20% - Акцент3 25 2 2" xfId="3564"/>
    <cellStyle name="20% - Акцент3 25 2 2 2" xfId="5532"/>
    <cellStyle name="20% - Акцент3 25 2 3" xfId="4548"/>
    <cellStyle name="20% - Акцент3 25 3" xfId="3072"/>
    <cellStyle name="20% - Акцент3 25 3 2" xfId="5040"/>
    <cellStyle name="20% - Акцент3 25 4" xfId="4056"/>
    <cellStyle name="20% - Акцент3 26" xfId="188"/>
    <cellStyle name="20% - Акцент3 26 2" xfId="2540"/>
    <cellStyle name="20% - Акцент3 26 2 2" xfId="3565"/>
    <cellStyle name="20% - Акцент3 26 2 2 2" xfId="5533"/>
    <cellStyle name="20% - Акцент3 26 2 3" xfId="4549"/>
    <cellStyle name="20% - Акцент3 26 3" xfId="3073"/>
    <cellStyle name="20% - Акцент3 26 3 2" xfId="5041"/>
    <cellStyle name="20% - Акцент3 26 4" xfId="4057"/>
    <cellStyle name="20% - Акцент3 27" xfId="189"/>
    <cellStyle name="20% - Акцент3 27 2" xfId="2541"/>
    <cellStyle name="20% - Акцент3 27 2 2" xfId="3566"/>
    <cellStyle name="20% - Акцент3 27 2 2 2" xfId="5534"/>
    <cellStyle name="20% - Акцент3 27 2 3" xfId="4550"/>
    <cellStyle name="20% - Акцент3 27 3" xfId="3074"/>
    <cellStyle name="20% - Акцент3 27 3 2" xfId="5042"/>
    <cellStyle name="20% - Акцент3 27 4" xfId="4058"/>
    <cellStyle name="20% - Акцент3 28" xfId="190"/>
    <cellStyle name="20% - Акцент3 28 2" xfId="2542"/>
    <cellStyle name="20% - Акцент3 28 2 2" xfId="3567"/>
    <cellStyle name="20% - Акцент3 28 2 2 2" xfId="5535"/>
    <cellStyle name="20% - Акцент3 28 2 3" xfId="4551"/>
    <cellStyle name="20% - Акцент3 28 3" xfId="3075"/>
    <cellStyle name="20% - Акцент3 28 3 2" xfId="5043"/>
    <cellStyle name="20% - Акцент3 28 4" xfId="4059"/>
    <cellStyle name="20% - Акцент3 29" xfId="191"/>
    <cellStyle name="20% - Акцент3 29 2" xfId="2543"/>
    <cellStyle name="20% - Акцент3 29 2 2" xfId="3568"/>
    <cellStyle name="20% - Акцент3 29 2 2 2" xfId="5536"/>
    <cellStyle name="20% - Акцент3 29 2 3" xfId="4552"/>
    <cellStyle name="20% - Акцент3 29 3" xfId="3076"/>
    <cellStyle name="20% - Акцент3 29 3 2" xfId="5044"/>
    <cellStyle name="20% - Акцент3 29 4" xfId="4060"/>
    <cellStyle name="20% - Акцент3 3" xfId="192"/>
    <cellStyle name="20% — акцент3 3" xfId="193"/>
    <cellStyle name="20% - Акцент3 3_Приложение 1" xfId="194"/>
    <cellStyle name="20% — акцент3 3_Приложение 1" xfId="195"/>
    <cellStyle name="20% - Акцент3 3_Приложение 1_1" xfId="196"/>
    <cellStyle name="20% — акцент3 3_Приложение 2" xfId="197"/>
    <cellStyle name="20% - Акцент3 3_Приложение 2_1" xfId="198"/>
    <cellStyle name="20% — акцент3 3_Стоимость" xfId="199"/>
    <cellStyle name="20% - Акцент3 3_Стоимость_1" xfId="200"/>
    <cellStyle name="20% — акцент3 3_Стоимость_1" xfId="201"/>
    <cellStyle name="20% - Акцент3 3_Стоимость_Стоимость" xfId="202"/>
    <cellStyle name="20% — акцент3 3_Стоимость_Стоимость" xfId="203"/>
    <cellStyle name="20% - Акцент3 30" xfId="204"/>
    <cellStyle name="20% - Акцент3 30 2" xfId="2544"/>
    <cellStyle name="20% - Акцент3 30 2 2" xfId="3569"/>
    <cellStyle name="20% - Акцент3 30 2 2 2" xfId="5537"/>
    <cellStyle name="20% - Акцент3 30 2 3" xfId="4553"/>
    <cellStyle name="20% - Акцент3 30 3" xfId="3077"/>
    <cellStyle name="20% - Акцент3 30 3 2" xfId="5045"/>
    <cellStyle name="20% - Акцент3 30 4" xfId="4061"/>
    <cellStyle name="20% - Акцент3 31" xfId="205"/>
    <cellStyle name="20% - Акцент3 31 2" xfId="2545"/>
    <cellStyle name="20% - Акцент3 31 2 2" xfId="3570"/>
    <cellStyle name="20% - Акцент3 31 2 2 2" xfId="5538"/>
    <cellStyle name="20% - Акцент3 31 2 3" xfId="4554"/>
    <cellStyle name="20% - Акцент3 31 3" xfId="3078"/>
    <cellStyle name="20% - Акцент3 31 3 2" xfId="5046"/>
    <cellStyle name="20% - Акцент3 31 4" xfId="4062"/>
    <cellStyle name="20% - Акцент3 32" xfId="206"/>
    <cellStyle name="20% - Акцент3 32 2" xfId="2546"/>
    <cellStyle name="20% - Акцент3 32 2 2" xfId="3571"/>
    <cellStyle name="20% - Акцент3 32 2 2 2" xfId="5539"/>
    <cellStyle name="20% - Акцент3 32 2 3" xfId="4555"/>
    <cellStyle name="20% - Акцент3 32 3" xfId="3079"/>
    <cellStyle name="20% - Акцент3 32 3 2" xfId="5047"/>
    <cellStyle name="20% - Акцент3 32 4" xfId="4063"/>
    <cellStyle name="20% - Акцент3 33" xfId="207"/>
    <cellStyle name="20% - Акцент3 33 2" xfId="2547"/>
    <cellStyle name="20% - Акцент3 33 2 2" xfId="3572"/>
    <cellStyle name="20% - Акцент3 33 2 2 2" xfId="5540"/>
    <cellStyle name="20% - Акцент3 33 2 3" xfId="4556"/>
    <cellStyle name="20% - Акцент3 33 3" xfId="3080"/>
    <cellStyle name="20% - Акцент3 33 3 2" xfId="5048"/>
    <cellStyle name="20% - Акцент3 33 4" xfId="4064"/>
    <cellStyle name="20% - Акцент3 34" xfId="208"/>
    <cellStyle name="20% - Акцент3 34 2" xfId="2548"/>
    <cellStyle name="20% - Акцент3 34 2 2" xfId="3573"/>
    <cellStyle name="20% - Акцент3 34 2 2 2" xfId="5541"/>
    <cellStyle name="20% - Акцент3 34 2 3" xfId="4557"/>
    <cellStyle name="20% - Акцент3 34 3" xfId="3081"/>
    <cellStyle name="20% - Акцент3 34 3 2" xfId="5049"/>
    <cellStyle name="20% - Акцент3 34 4" xfId="4065"/>
    <cellStyle name="20% - Акцент3 35" xfId="209"/>
    <cellStyle name="20% - Акцент3 35 2" xfId="2549"/>
    <cellStyle name="20% - Акцент3 35 2 2" xfId="3574"/>
    <cellStyle name="20% - Акцент3 35 2 2 2" xfId="5542"/>
    <cellStyle name="20% - Акцент3 35 2 3" xfId="4558"/>
    <cellStyle name="20% - Акцент3 35 3" xfId="3082"/>
    <cellStyle name="20% - Акцент3 35 3 2" xfId="5050"/>
    <cellStyle name="20% - Акцент3 35 4" xfId="4066"/>
    <cellStyle name="20% - Акцент3 36" xfId="210"/>
    <cellStyle name="20% - Акцент3 36 2" xfId="2550"/>
    <cellStyle name="20% - Акцент3 36 2 2" xfId="3575"/>
    <cellStyle name="20% - Акцент3 36 2 2 2" xfId="5543"/>
    <cellStyle name="20% - Акцент3 36 2 3" xfId="4559"/>
    <cellStyle name="20% - Акцент3 36 3" xfId="3083"/>
    <cellStyle name="20% - Акцент3 36 3 2" xfId="5051"/>
    <cellStyle name="20% - Акцент3 36 4" xfId="4067"/>
    <cellStyle name="20% - Акцент3 37" xfId="211"/>
    <cellStyle name="20% - Акцент3 37 2" xfId="2551"/>
    <cellStyle name="20% - Акцент3 37 2 2" xfId="3576"/>
    <cellStyle name="20% - Акцент3 37 2 2 2" xfId="5544"/>
    <cellStyle name="20% - Акцент3 37 2 3" xfId="4560"/>
    <cellStyle name="20% - Акцент3 37 3" xfId="3084"/>
    <cellStyle name="20% - Акцент3 37 3 2" xfId="5052"/>
    <cellStyle name="20% - Акцент3 37 4" xfId="4068"/>
    <cellStyle name="20% - Акцент3 38" xfId="212"/>
    <cellStyle name="20% - Акцент3 38 2" xfId="2552"/>
    <cellStyle name="20% - Акцент3 38 2 2" xfId="3577"/>
    <cellStyle name="20% - Акцент3 38 2 2 2" xfId="5545"/>
    <cellStyle name="20% - Акцент3 38 2 3" xfId="4561"/>
    <cellStyle name="20% - Акцент3 38 3" xfId="3085"/>
    <cellStyle name="20% - Акцент3 38 3 2" xfId="5053"/>
    <cellStyle name="20% - Акцент3 38 4" xfId="4069"/>
    <cellStyle name="20% - Акцент3 39" xfId="213"/>
    <cellStyle name="20% - Акцент3 39 2" xfId="2553"/>
    <cellStyle name="20% - Акцент3 39 2 2" xfId="3578"/>
    <cellStyle name="20% - Акцент3 39 2 2 2" xfId="5546"/>
    <cellStyle name="20% - Акцент3 39 2 3" xfId="4562"/>
    <cellStyle name="20% - Акцент3 39 3" xfId="3086"/>
    <cellStyle name="20% - Акцент3 39 3 2" xfId="5054"/>
    <cellStyle name="20% - Акцент3 39 4" xfId="4070"/>
    <cellStyle name="20% - Акцент3 4" xfId="214"/>
    <cellStyle name="20% — акцент3 4" xfId="215"/>
    <cellStyle name="20% - Акцент3 4_Приложение 1" xfId="216"/>
    <cellStyle name="20% — акцент3 4_Приложение 1" xfId="217"/>
    <cellStyle name="20% - Акцент3 4_Приложение 1_1" xfId="218"/>
    <cellStyle name="20% — акцент3 4_Приложение 2" xfId="219"/>
    <cellStyle name="20% - Акцент3 4_Приложение 2_1" xfId="220"/>
    <cellStyle name="20% — акцент3 4_Стоимость" xfId="221"/>
    <cellStyle name="20% - Акцент3 4_Стоимость_1" xfId="222"/>
    <cellStyle name="20% — акцент3 4_Стоимость_1" xfId="223"/>
    <cellStyle name="20% - Акцент3 4_Стоимость_Стоимость" xfId="224"/>
    <cellStyle name="20% — акцент3 4_Стоимость_Стоимость" xfId="225"/>
    <cellStyle name="20% - Акцент3 40" xfId="226"/>
    <cellStyle name="20% - Акцент3 40 2" xfId="2554"/>
    <cellStyle name="20% - Акцент3 40 2 2" xfId="3579"/>
    <cellStyle name="20% - Акцент3 40 2 2 2" xfId="5547"/>
    <cellStyle name="20% - Акцент3 40 2 3" xfId="4563"/>
    <cellStyle name="20% - Акцент3 40 3" xfId="3087"/>
    <cellStyle name="20% - Акцент3 40 3 2" xfId="5055"/>
    <cellStyle name="20% - Акцент3 40 4" xfId="4071"/>
    <cellStyle name="20% - Акцент3 41" xfId="227"/>
    <cellStyle name="20% - Акцент3 41 2" xfId="2555"/>
    <cellStyle name="20% - Акцент3 41 2 2" xfId="3580"/>
    <cellStyle name="20% - Акцент3 41 2 2 2" xfId="5548"/>
    <cellStyle name="20% - Акцент3 41 2 3" xfId="4564"/>
    <cellStyle name="20% - Акцент3 41 3" xfId="3088"/>
    <cellStyle name="20% - Акцент3 41 3 2" xfId="5056"/>
    <cellStyle name="20% - Акцент3 41 4" xfId="4072"/>
    <cellStyle name="20% - Акцент3 42" xfId="228"/>
    <cellStyle name="20% - Акцент3 42 2" xfId="2556"/>
    <cellStyle name="20% - Акцент3 42 2 2" xfId="3581"/>
    <cellStyle name="20% - Акцент3 42 2 2 2" xfId="5549"/>
    <cellStyle name="20% - Акцент3 42 2 3" xfId="4565"/>
    <cellStyle name="20% - Акцент3 42 3" xfId="3089"/>
    <cellStyle name="20% - Акцент3 42 3 2" xfId="5057"/>
    <cellStyle name="20% - Акцент3 42 4" xfId="4073"/>
    <cellStyle name="20% - Акцент3 43" xfId="229"/>
    <cellStyle name="20% - Акцент3 43 2" xfId="2557"/>
    <cellStyle name="20% - Акцент3 43 2 2" xfId="3582"/>
    <cellStyle name="20% - Акцент3 43 2 2 2" xfId="5550"/>
    <cellStyle name="20% - Акцент3 43 2 3" xfId="4566"/>
    <cellStyle name="20% - Акцент3 43 3" xfId="3090"/>
    <cellStyle name="20% - Акцент3 43 3 2" xfId="5058"/>
    <cellStyle name="20% - Акцент3 43 4" xfId="4074"/>
    <cellStyle name="20% - Акцент3 44" xfId="230"/>
    <cellStyle name="20% - Акцент3 44 2" xfId="2558"/>
    <cellStyle name="20% - Акцент3 44 2 2" xfId="3583"/>
    <cellStyle name="20% - Акцент3 44 2 2 2" xfId="5551"/>
    <cellStyle name="20% - Акцент3 44 2 3" xfId="4567"/>
    <cellStyle name="20% - Акцент3 44 3" xfId="3091"/>
    <cellStyle name="20% - Акцент3 44 3 2" xfId="5059"/>
    <cellStyle name="20% - Акцент3 44 4" xfId="4075"/>
    <cellStyle name="20% - Акцент3 45" xfId="231"/>
    <cellStyle name="20% - Акцент3 45 2" xfId="2559"/>
    <cellStyle name="20% - Акцент3 45 2 2" xfId="3584"/>
    <cellStyle name="20% - Акцент3 45 2 2 2" xfId="5552"/>
    <cellStyle name="20% - Акцент3 45 2 3" xfId="4568"/>
    <cellStyle name="20% - Акцент3 45 3" xfId="3092"/>
    <cellStyle name="20% - Акцент3 45 3 2" xfId="5060"/>
    <cellStyle name="20% - Акцент3 45 4" xfId="4076"/>
    <cellStyle name="20% - Акцент3 5" xfId="232"/>
    <cellStyle name="20% - Акцент3 5 2" xfId="2560"/>
    <cellStyle name="20% - Акцент3 5 2 2" xfId="3585"/>
    <cellStyle name="20% - Акцент3 5 2 2 2" xfId="5553"/>
    <cellStyle name="20% - Акцент3 5 2 3" xfId="4569"/>
    <cellStyle name="20% - Акцент3 5 3" xfId="3093"/>
    <cellStyle name="20% - Акцент3 5 3 2" xfId="5061"/>
    <cellStyle name="20% - Акцент3 5 4" xfId="4077"/>
    <cellStyle name="20% - Акцент3 6" xfId="233"/>
    <cellStyle name="20% - Акцент3 6 2" xfId="2561"/>
    <cellStyle name="20% - Акцент3 6 2 2" xfId="3586"/>
    <cellStyle name="20% - Акцент3 6 2 2 2" xfId="5554"/>
    <cellStyle name="20% - Акцент3 6 2 3" xfId="4570"/>
    <cellStyle name="20% - Акцент3 6 3" xfId="3094"/>
    <cellStyle name="20% - Акцент3 6 3 2" xfId="5062"/>
    <cellStyle name="20% - Акцент3 6 4" xfId="4078"/>
    <cellStyle name="20% - Акцент3 7" xfId="234"/>
    <cellStyle name="20% - Акцент3 7 2" xfId="2562"/>
    <cellStyle name="20% - Акцент3 7 2 2" xfId="3587"/>
    <cellStyle name="20% - Акцент3 7 2 2 2" xfId="5555"/>
    <cellStyle name="20% - Акцент3 7 2 3" xfId="4571"/>
    <cellStyle name="20% - Акцент3 7 3" xfId="3095"/>
    <cellStyle name="20% - Акцент3 7 3 2" xfId="5063"/>
    <cellStyle name="20% - Акцент3 7 4" xfId="4079"/>
    <cellStyle name="20% - Акцент3 8" xfId="235"/>
    <cellStyle name="20% - Акцент3 8 2" xfId="2563"/>
    <cellStyle name="20% - Акцент3 8 2 2" xfId="3588"/>
    <cellStyle name="20% - Акцент3 8 2 2 2" xfId="5556"/>
    <cellStyle name="20% - Акцент3 8 2 3" xfId="4572"/>
    <cellStyle name="20% - Акцент3 8 3" xfId="3096"/>
    <cellStyle name="20% - Акцент3 8 3 2" xfId="5064"/>
    <cellStyle name="20% - Акцент3 8 4" xfId="4080"/>
    <cellStyle name="20% - Акцент3 9" xfId="236"/>
    <cellStyle name="20% - Акцент3 9 2" xfId="2564"/>
    <cellStyle name="20% - Акцент3 9 2 2" xfId="3589"/>
    <cellStyle name="20% - Акцент3 9 2 2 2" xfId="5557"/>
    <cellStyle name="20% - Акцент3 9 2 3" xfId="4573"/>
    <cellStyle name="20% - Акцент3 9 3" xfId="3097"/>
    <cellStyle name="20% - Акцент3 9 3 2" xfId="5065"/>
    <cellStyle name="20% - Акцент3 9 4" xfId="4081"/>
    <cellStyle name="20% — акцент3_Стоимость" xfId="237"/>
    <cellStyle name="20% — акцент4" xfId="238"/>
    <cellStyle name="20% - Акцент4 10" xfId="239"/>
    <cellStyle name="20% - Акцент4 10 2" xfId="2565"/>
    <cellStyle name="20% - Акцент4 10 2 2" xfId="3590"/>
    <cellStyle name="20% - Акцент4 10 2 2 2" xfId="5558"/>
    <cellStyle name="20% - Акцент4 10 2 3" xfId="4574"/>
    <cellStyle name="20% - Акцент4 10 3" xfId="3098"/>
    <cellStyle name="20% - Акцент4 10 3 2" xfId="5066"/>
    <cellStyle name="20% - Акцент4 10 4" xfId="4082"/>
    <cellStyle name="20% - Акцент4 11" xfId="240"/>
    <cellStyle name="20% - Акцент4 11 2" xfId="2566"/>
    <cellStyle name="20% - Акцент4 11 2 2" xfId="3591"/>
    <cellStyle name="20% - Акцент4 11 2 2 2" xfId="5559"/>
    <cellStyle name="20% - Акцент4 11 2 3" xfId="4575"/>
    <cellStyle name="20% - Акцент4 11 3" xfId="3099"/>
    <cellStyle name="20% - Акцент4 11 3 2" xfId="5067"/>
    <cellStyle name="20% - Акцент4 11 4" xfId="4083"/>
    <cellStyle name="20% - Акцент4 12" xfId="241"/>
    <cellStyle name="20% - Акцент4 12 2" xfId="2567"/>
    <cellStyle name="20% - Акцент4 12 2 2" xfId="3592"/>
    <cellStyle name="20% - Акцент4 12 2 2 2" xfId="5560"/>
    <cellStyle name="20% - Акцент4 12 2 3" xfId="4576"/>
    <cellStyle name="20% - Акцент4 12 3" xfId="3100"/>
    <cellStyle name="20% - Акцент4 12 3 2" xfId="5068"/>
    <cellStyle name="20% - Акцент4 12 4" xfId="4084"/>
    <cellStyle name="20% - Акцент4 13" xfId="242"/>
    <cellStyle name="20% - Акцент4 13 2" xfId="2568"/>
    <cellStyle name="20% - Акцент4 13 2 2" xfId="3593"/>
    <cellStyle name="20% - Акцент4 13 2 2 2" xfId="5561"/>
    <cellStyle name="20% - Акцент4 13 2 3" xfId="4577"/>
    <cellStyle name="20% - Акцент4 13 3" xfId="3101"/>
    <cellStyle name="20% - Акцент4 13 3 2" xfId="5069"/>
    <cellStyle name="20% - Акцент4 13 4" xfId="4085"/>
    <cellStyle name="20% - Акцент4 14" xfId="243"/>
    <cellStyle name="20% - Акцент4 14 2" xfId="2569"/>
    <cellStyle name="20% - Акцент4 14 2 2" xfId="3594"/>
    <cellStyle name="20% - Акцент4 14 2 2 2" xfId="5562"/>
    <cellStyle name="20% - Акцент4 14 2 3" xfId="4578"/>
    <cellStyle name="20% - Акцент4 14 3" xfId="3102"/>
    <cellStyle name="20% - Акцент4 14 3 2" xfId="5070"/>
    <cellStyle name="20% - Акцент4 14 4" xfId="4086"/>
    <cellStyle name="20% - Акцент4 15" xfId="244"/>
    <cellStyle name="20% - Акцент4 15 2" xfId="2570"/>
    <cellStyle name="20% - Акцент4 15 2 2" xfId="3595"/>
    <cellStyle name="20% - Акцент4 15 2 2 2" xfId="5563"/>
    <cellStyle name="20% - Акцент4 15 2 3" xfId="4579"/>
    <cellStyle name="20% - Акцент4 15 3" xfId="3103"/>
    <cellStyle name="20% - Акцент4 15 3 2" xfId="5071"/>
    <cellStyle name="20% - Акцент4 15 4" xfId="4087"/>
    <cellStyle name="20% - Акцент4 16" xfId="245"/>
    <cellStyle name="20% - Акцент4 16 2" xfId="2571"/>
    <cellStyle name="20% - Акцент4 16 2 2" xfId="3596"/>
    <cellStyle name="20% - Акцент4 16 2 2 2" xfId="5564"/>
    <cellStyle name="20% - Акцент4 16 2 3" xfId="4580"/>
    <cellStyle name="20% - Акцент4 16 3" xfId="3104"/>
    <cellStyle name="20% - Акцент4 16 3 2" xfId="5072"/>
    <cellStyle name="20% - Акцент4 16 4" xfId="4088"/>
    <cellStyle name="20% - Акцент4 17" xfId="246"/>
    <cellStyle name="20% - Акцент4 17 2" xfId="2572"/>
    <cellStyle name="20% - Акцент4 17 2 2" xfId="3597"/>
    <cellStyle name="20% - Акцент4 17 2 2 2" xfId="5565"/>
    <cellStyle name="20% - Акцент4 17 2 3" xfId="4581"/>
    <cellStyle name="20% - Акцент4 17 3" xfId="3105"/>
    <cellStyle name="20% - Акцент4 17 3 2" xfId="5073"/>
    <cellStyle name="20% - Акцент4 17 4" xfId="4089"/>
    <cellStyle name="20% - Акцент4 18" xfId="247"/>
    <cellStyle name="20% - Акцент4 18 2" xfId="2573"/>
    <cellStyle name="20% - Акцент4 18 2 2" xfId="3598"/>
    <cellStyle name="20% - Акцент4 18 2 2 2" xfId="5566"/>
    <cellStyle name="20% - Акцент4 18 2 3" xfId="4582"/>
    <cellStyle name="20% - Акцент4 18 3" xfId="3106"/>
    <cellStyle name="20% - Акцент4 18 3 2" xfId="5074"/>
    <cellStyle name="20% - Акцент4 18 4" xfId="4090"/>
    <cellStyle name="20% - Акцент4 19" xfId="248"/>
    <cellStyle name="20% - Акцент4 19 2" xfId="2574"/>
    <cellStyle name="20% - Акцент4 19 2 2" xfId="3599"/>
    <cellStyle name="20% - Акцент4 19 2 2 2" xfId="5567"/>
    <cellStyle name="20% - Акцент4 19 2 3" xfId="4583"/>
    <cellStyle name="20% - Акцент4 19 3" xfId="3107"/>
    <cellStyle name="20% - Акцент4 19 3 2" xfId="5075"/>
    <cellStyle name="20% - Акцент4 19 4" xfId="4091"/>
    <cellStyle name="20% - Акцент4 2" xfId="249"/>
    <cellStyle name="20% — акцент4 2" xfId="250"/>
    <cellStyle name="20% - Акцент4 2_Приложение 1" xfId="251"/>
    <cellStyle name="20% — акцент4 2_Приложение 1" xfId="252"/>
    <cellStyle name="20% - Акцент4 2_Приложение 1_1" xfId="253"/>
    <cellStyle name="20% — акцент4 2_Приложение 2" xfId="254"/>
    <cellStyle name="20% - Акцент4 2_Приложение 2_1" xfId="255"/>
    <cellStyle name="20% — акцент4 2_Стоимость" xfId="256"/>
    <cellStyle name="20% - Акцент4 2_Стоимость_1" xfId="257"/>
    <cellStyle name="20% — акцент4 2_Стоимость_1" xfId="258"/>
    <cellStyle name="20% - Акцент4 2_Стоимость_Стоимость" xfId="259"/>
    <cellStyle name="20% — акцент4 2_Стоимость_Стоимость" xfId="260"/>
    <cellStyle name="20% - Акцент4 20" xfId="261"/>
    <cellStyle name="20% - Акцент4 20 2" xfId="2575"/>
    <cellStyle name="20% - Акцент4 20 2 2" xfId="3600"/>
    <cellStyle name="20% - Акцент4 20 2 2 2" xfId="5568"/>
    <cellStyle name="20% - Акцент4 20 2 3" xfId="4584"/>
    <cellStyle name="20% - Акцент4 20 3" xfId="3108"/>
    <cellStyle name="20% - Акцент4 20 3 2" xfId="5076"/>
    <cellStyle name="20% - Акцент4 20 4" xfId="4092"/>
    <cellStyle name="20% - Акцент4 21" xfId="262"/>
    <cellStyle name="20% - Акцент4 21 2" xfId="2576"/>
    <cellStyle name="20% - Акцент4 21 2 2" xfId="3601"/>
    <cellStyle name="20% - Акцент4 21 2 2 2" xfId="5569"/>
    <cellStyle name="20% - Акцент4 21 2 3" xfId="4585"/>
    <cellStyle name="20% - Акцент4 21 3" xfId="3109"/>
    <cellStyle name="20% - Акцент4 21 3 2" xfId="5077"/>
    <cellStyle name="20% - Акцент4 21 4" xfId="4093"/>
    <cellStyle name="20% - Акцент4 22" xfId="263"/>
    <cellStyle name="20% - Акцент4 22 2" xfId="2577"/>
    <cellStyle name="20% - Акцент4 22 2 2" xfId="3602"/>
    <cellStyle name="20% - Акцент4 22 2 2 2" xfId="5570"/>
    <cellStyle name="20% - Акцент4 22 2 3" xfId="4586"/>
    <cellStyle name="20% - Акцент4 22 3" xfId="3110"/>
    <cellStyle name="20% - Акцент4 22 3 2" xfId="5078"/>
    <cellStyle name="20% - Акцент4 22 4" xfId="4094"/>
    <cellStyle name="20% - Акцент4 23" xfId="264"/>
    <cellStyle name="20% - Акцент4 23 2" xfId="2578"/>
    <cellStyle name="20% - Акцент4 23 2 2" xfId="3603"/>
    <cellStyle name="20% - Акцент4 23 2 2 2" xfId="5571"/>
    <cellStyle name="20% - Акцент4 23 2 3" xfId="4587"/>
    <cellStyle name="20% - Акцент4 23 3" xfId="3111"/>
    <cellStyle name="20% - Акцент4 23 3 2" xfId="5079"/>
    <cellStyle name="20% - Акцент4 23 4" xfId="4095"/>
    <cellStyle name="20% - Акцент4 24" xfId="265"/>
    <cellStyle name="20% - Акцент4 24 2" xfId="2579"/>
    <cellStyle name="20% - Акцент4 24 2 2" xfId="3604"/>
    <cellStyle name="20% - Акцент4 24 2 2 2" xfId="5572"/>
    <cellStyle name="20% - Акцент4 24 2 3" xfId="4588"/>
    <cellStyle name="20% - Акцент4 24 3" xfId="3112"/>
    <cellStyle name="20% - Акцент4 24 3 2" xfId="5080"/>
    <cellStyle name="20% - Акцент4 24 4" xfId="4096"/>
    <cellStyle name="20% - Акцент4 25" xfId="266"/>
    <cellStyle name="20% - Акцент4 25 2" xfId="2580"/>
    <cellStyle name="20% - Акцент4 25 2 2" xfId="3605"/>
    <cellStyle name="20% - Акцент4 25 2 2 2" xfId="5573"/>
    <cellStyle name="20% - Акцент4 25 2 3" xfId="4589"/>
    <cellStyle name="20% - Акцент4 25 3" xfId="3113"/>
    <cellStyle name="20% - Акцент4 25 3 2" xfId="5081"/>
    <cellStyle name="20% - Акцент4 25 4" xfId="4097"/>
    <cellStyle name="20% - Акцент4 26" xfId="267"/>
    <cellStyle name="20% - Акцент4 26 2" xfId="2581"/>
    <cellStyle name="20% - Акцент4 26 2 2" xfId="3606"/>
    <cellStyle name="20% - Акцент4 26 2 2 2" xfId="5574"/>
    <cellStyle name="20% - Акцент4 26 2 3" xfId="4590"/>
    <cellStyle name="20% - Акцент4 26 3" xfId="3114"/>
    <cellStyle name="20% - Акцент4 26 3 2" xfId="5082"/>
    <cellStyle name="20% - Акцент4 26 4" xfId="4098"/>
    <cellStyle name="20% - Акцент4 27" xfId="268"/>
    <cellStyle name="20% - Акцент4 27 2" xfId="2582"/>
    <cellStyle name="20% - Акцент4 27 2 2" xfId="3607"/>
    <cellStyle name="20% - Акцент4 27 2 2 2" xfId="5575"/>
    <cellStyle name="20% - Акцент4 27 2 3" xfId="4591"/>
    <cellStyle name="20% - Акцент4 27 3" xfId="3115"/>
    <cellStyle name="20% - Акцент4 27 3 2" xfId="5083"/>
    <cellStyle name="20% - Акцент4 27 4" xfId="4099"/>
    <cellStyle name="20% - Акцент4 28" xfId="269"/>
    <cellStyle name="20% - Акцент4 28 2" xfId="2583"/>
    <cellStyle name="20% - Акцент4 28 2 2" xfId="3608"/>
    <cellStyle name="20% - Акцент4 28 2 2 2" xfId="5576"/>
    <cellStyle name="20% - Акцент4 28 2 3" xfId="4592"/>
    <cellStyle name="20% - Акцент4 28 3" xfId="3116"/>
    <cellStyle name="20% - Акцент4 28 3 2" xfId="5084"/>
    <cellStyle name="20% - Акцент4 28 4" xfId="4100"/>
    <cellStyle name="20% - Акцент4 29" xfId="270"/>
    <cellStyle name="20% - Акцент4 29 2" xfId="2584"/>
    <cellStyle name="20% - Акцент4 29 2 2" xfId="3609"/>
    <cellStyle name="20% - Акцент4 29 2 2 2" xfId="5577"/>
    <cellStyle name="20% - Акцент4 29 2 3" xfId="4593"/>
    <cellStyle name="20% - Акцент4 29 3" xfId="3117"/>
    <cellStyle name="20% - Акцент4 29 3 2" xfId="5085"/>
    <cellStyle name="20% - Акцент4 29 4" xfId="4101"/>
    <cellStyle name="20% - Акцент4 3" xfId="271"/>
    <cellStyle name="20% — акцент4 3" xfId="272"/>
    <cellStyle name="20% - Акцент4 3_Приложение 1" xfId="273"/>
    <cellStyle name="20% — акцент4 3_Приложение 1" xfId="274"/>
    <cellStyle name="20% - Акцент4 3_Приложение 1_1" xfId="275"/>
    <cellStyle name="20% — акцент4 3_Приложение 2" xfId="276"/>
    <cellStyle name="20% - Акцент4 3_Приложение 2_1" xfId="277"/>
    <cellStyle name="20% — акцент4 3_Стоимость" xfId="278"/>
    <cellStyle name="20% - Акцент4 3_Стоимость_1" xfId="279"/>
    <cellStyle name="20% — акцент4 3_Стоимость_1" xfId="280"/>
    <cellStyle name="20% - Акцент4 3_Стоимость_Стоимость" xfId="281"/>
    <cellStyle name="20% — акцент4 3_Стоимость_Стоимость" xfId="282"/>
    <cellStyle name="20% - Акцент4 30" xfId="283"/>
    <cellStyle name="20% - Акцент4 30 2" xfId="2585"/>
    <cellStyle name="20% - Акцент4 30 2 2" xfId="3610"/>
    <cellStyle name="20% - Акцент4 30 2 2 2" xfId="5578"/>
    <cellStyle name="20% - Акцент4 30 2 3" xfId="4594"/>
    <cellStyle name="20% - Акцент4 30 3" xfId="3118"/>
    <cellStyle name="20% - Акцент4 30 3 2" xfId="5086"/>
    <cellStyle name="20% - Акцент4 30 4" xfId="4102"/>
    <cellStyle name="20% - Акцент4 31" xfId="284"/>
    <cellStyle name="20% - Акцент4 31 2" xfId="2586"/>
    <cellStyle name="20% - Акцент4 31 2 2" xfId="3611"/>
    <cellStyle name="20% - Акцент4 31 2 2 2" xfId="5579"/>
    <cellStyle name="20% - Акцент4 31 2 3" xfId="4595"/>
    <cellStyle name="20% - Акцент4 31 3" xfId="3119"/>
    <cellStyle name="20% - Акцент4 31 3 2" xfId="5087"/>
    <cellStyle name="20% - Акцент4 31 4" xfId="4103"/>
    <cellStyle name="20% - Акцент4 32" xfId="285"/>
    <cellStyle name="20% - Акцент4 32 2" xfId="2587"/>
    <cellStyle name="20% - Акцент4 32 2 2" xfId="3612"/>
    <cellStyle name="20% - Акцент4 32 2 2 2" xfId="5580"/>
    <cellStyle name="20% - Акцент4 32 2 3" xfId="4596"/>
    <cellStyle name="20% - Акцент4 32 3" xfId="3120"/>
    <cellStyle name="20% - Акцент4 32 3 2" xfId="5088"/>
    <cellStyle name="20% - Акцент4 32 4" xfId="4104"/>
    <cellStyle name="20% - Акцент4 33" xfId="286"/>
    <cellStyle name="20% - Акцент4 33 2" xfId="2588"/>
    <cellStyle name="20% - Акцент4 33 2 2" xfId="3613"/>
    <cellStyle name="20% - Акцент4 33 2 2 2" xfId="5581"/>
    <cellStyle name="20% - Акцент4 33 2 3" xfId="4597"/>
    <cellStyle name="20% - Акцент4 33 3" xfId="3121"/>
    <cellStyle name="20% - Акцент4 33 3 2" xfId="5089"/>
    <cellStyle name="20% - Акцент4 33 4" xfId="4105"/>
    <cellStyle name="20% - Акцент4 34" xfId="287"/>
    <cellStyle name="20% - Акцент4 34 2" xfId="2589"/>
    <cellStyle name="20% - Акцент4 34 2 2" xfId="3614"/>
    <cellStyle name="20% - Акцент4 34 2 2 2" xfId="5582"/>
    <cellStyle name="20% - Акцент4 34 2 3" xfId="4598"/>
    <cellStyle name="20% - Акцент4 34 3" xfId="3122"/>
    <cellStyle name="20% - Акцент4 34 3 2" xfId="5090"/>
    <cellStyle name="20% - Акцент4 34 4" xfId="4106"/>
    <cellStyle name="20% - Акцент4 35" xfId="288"/>
    <cellStyle name="20% - Акцент4 35 2" xfId="2590"/>
    <cellStyle name="20% - Акцент4 35 2 2" xfId="3615"/>
    <cellStyle name="20% - Акцент4 35 2 2 2" xfId="5583"/>
    <cellStyle name="20% - Акцент4 35 2 3" xfId="4599"/>
    <cellStyle name="20% - Акцент4 35 3" xfId="3123"/>
    <cellStyle name="20% - Акцент4 35 3 2" xfId="5091"/>
    <cellStyle name="20% - Акцент4 35 4" xfId="4107"/>
    <cellStyle name="20% - Акцент4 36" xfId="289"/>
    <cellStyle name="20% - Акцент4 36 2" xfId="2591"/>
    <cellStyle name="20% - Акцент4 36 2 2" xfId="3616"/>
    <cellStyle name="20% - Акцент4 36 2 2 2" xfId="5584"/>
    <cellStyle name="20% - Акцент4 36 2 3" xfId="4600"/>
    <cellStyle name="20% - Акцент4 36 3" xfId="3124"/>
    <cellStyle name="20% - Акцент4 36 3 2" xfId="5092"/>
    <cellStyle name="20% - Акцент4 36 4" xfId="4108"/>
    <cellStyle name="20% - Акцент4 37" xfId="290"/>
    <cellStyle name="20% - Акцент4 37 2" xfId="2592"/>
    <cellStyle name="20% - Акцент4 37 2 2" xfId="3617"/>
    <cellStyle name="20% - Акцент4 37 2 2 2" xfId="5585"/>
    <cellStyle name="20% - Акцент4 37 2 3" xfId="4601"/>
    <cellStyle name="20% - Акцент4 37 3" xfId="3125"/>
    <cellStyle name="20% - Акцент4 37 3 2" xfId="5093"/>
    <cellStyle name="20% - Акцент4 37 4" xfId="4109"/>
    <cellStyle name="20% - Акцент4 38" xfId="291"/>
    <cellStyle name="20% - Акцент4 38 2" xfId="2593"/>
    <cellStyle name="20% - Акцент4 38 2 2" xfId="3618"/>
    <cellStyle name="20% - Акцент4 38 2 2 2" xfId="5586"/>
    <cellStyle name="20% - Акцент4 38 2 3" xfId="4602"/>
    <cellStyle name="20% - Акцент4 38 3" xfId="3126"/>
    <cellStyle name="20% - Акцент4 38 3 2" xfId="5094"/>
    <cellStyle name="20% - Акцент4 38 4" xfId="4110"/>
    <cellStyle name="20% - Акцент4 39" xfId="292"/>
    <cellStyle name="20% - Акцент4 39 2" xfId="2594"/>
    <cellStyle name="20% - Акцент4 39 2 2" xfId="3619"/>
    <cellStyle name="20% - Акцент4 39 2 2 2" xfId="5587"/>
    <cellStyle name="20% - Акцент4 39 2 3" xfId="4603"/>
    <cellStyle name="20% - Акцент4 39 3" xfId="3127"/>
    <cellStyle name="20% - Акцент4 39 3 2" xfId="5095"/>
    <cellStyle name="20% - Акцент4 39 4" xfId="4111"/>
    <cellStyle name="20% - Акцент4 4" xfId="293"/>
    <cellStyle name="20% — акцент4 4" xfId="294"/>
    <cellStyle name="20% - Акцент4 4_Приложение 1" xfId="295"/>
    <cellStyle name="20% — акцент4 4_Приложение 1" xfId="296"/>
    <cellStyle name="20% - Акцент4 4_Приложение 1_1" xfId="297"/>
    <cellStyle name="20% — акцент4 4_Приложение 2" xfId="298"/>
    <cellStyle name="20% - Акцент4 4_Приложение 2_1" xfId="299"/>
    <cellStyle name="20% — акцент4 4_Стоимость" xfId="300"/>
    <cellStyle name="20% - Акцент4 4_Стоимость_1" xfId="301"/>
    <cellStyle name="20% — акцент4 4_Стоимость_1" xfId="302"/>
    <cellStyle name="20% - Акцент4 4_Стоимость_Стоимость" xfId="303"/>
    <cellStyle name="20% — акцент4 4_Стоимость_Стоимость" xfId="304"/>
    <cellStyle name="20% - Акцент4 40" xfId="305"/>
    <cellStyle name="20% - Акцент4 40 2" xfId="2595"/>
    <cellStyle name="20% - Акцент4 40 2 2" xfId="3620"/>
    <cellStyle name="20% - Акцент4 40 2 2 2" xfId="5588"/>
    <cellStyle name="20% - Акцент4 40 2 3" xfId="4604"/>
    <cellStyle name="20% - Акцент4 40 3" xfId="3128"/>
    <cellStyle name="20% - Акцент4 40 3 2" xfId="5096"/>
    <cellStyle name="20% - Акцент4 40 4" xfId="4112"/>
    <cellStyle name="20% - Акцент4 41" xfId="306"/>
    <cellStyle name="20% - Акцент4 41 2" xfId="2596"/>
    <cellStyle name="20% - Акцент4 41 2 2" xfId="3621"/>
    <cellStyle name="20% - Акцент4 41 2 2 2" xfId="5589"/>
    <cellStyle name="20% - Акцент4 41 2 3" xfId="4605"/>
    <cellStyle name="20% - Акцент4 41 3" xfId="3129"/>
    <cellStyle name="20% - Акцент4 41 3 2" xfId="5097"/>
    <cellStyle name="20% - Акцент4 41 4" xfId="4113"/>
    <cellStyle name="20% - Акцент4 42" xfId="307"/>
    <cellStyle name="20% - Акцент4 42 2" xfId="2597"/>
    <cellStyle name="20% - Акцент4 42 2 2" xfId="3622"/>
    <cellStyle name="20% - Акцент4 42 2 2 2" xfId="5590"/>
    <cellStyle name="20% - Акцент4 42 2 3" xfId="4606"/>
    <cellStyle name="20% - Акцент4 42 3" xfId="3130"/>
    <cellStyle name="20% - Акцент4 42 3 2" xfId="5098"/>
    <cellStyle name="20% - Акцент4 42 4" xfId="4114"/>
    <cellStyle name="20% - Акцент4 43" xfId="308"/>
    <cellStyle name="20% - Акцент4 43 2" xfId="2598"/>
    <cellStyle name="20% - Акцент4 43 2 2" xfId="3623"/>
    <cellStyle name="20% - Акцент4 43 2 2 2" xfId="5591"/>
    <cellStyle name="20% - Акцент4 43 2 3" xfId="4607"/>
    <cellStyle name="20% - Акцент4 43 3" xfId="3131"/>
    <cellStyle name="20% - Акцент4 43 3 2" xfId="5099"/>
    <cellStyle name="20% - Акцент4 43 4" xfId="4115"/>
    <cellStyle name="20% - Акцент4 44" xfId="309"/>
    <cellStyle name="20% - Акцент4 44 2" xfId="2599"/>
    <cellStyle name="20% - Акцент4 44 2 2" xfId="3624"/>
    <cellStyle name="20% - Акцент4 44 2 2 2" xfId="5592"/>
    <cellStyle name="20% - Акцент4 44 2 3" xfId="4608"/>
    <cellStyle name="20% - Акцент4 44 3" xfId="3132"/>
    <cellStyle name="20% - Акцент4 44 3 2" xfId="5100"/>
    <cellStyle name="20% - Акцент4 44 4" xfId="4116"/>
    <cellStyle name="20% - Акцент4 45" xfId="310"/>
    <cellStyle name="20% - Акцент4 45 2" xfId="2600"/>
    <cellStyle name="20% - Акцент4 45 2 2" xfId="3625"/>
    <cellStyle name="20% - Акцент4 45 2 2 2" xfId="5593"/>
    <cellStyle name="20% - Акцент4 45 2 3" xfId="4609"/>
    <cellStyle name="20% - Акцент4 45 3" xfId="3133"/>
    <cellStyle name="20% - Акцент4 45 3 2" xfId="5101"/>
    <cellStyle name="20% - Акцент4 45 4" xfId="4117"/>
    <cellStyle name="20% - Акцент4 5" xfId="311"/>
    <cellStyle name="20% - Акцент4 5 2" xfId="2601"/>
    <cellStyle name="20% - Акцент4 5 2 2" xfId="3626"/>
    <cellStyle name="20% - Акцент4 5 2 2 2" xfId="5594"/>
    <cellStyle name="20% - Акцент4 5 2 3" xfId="4610"/>
    <cellStyle name="20% - Акцент4 5 3" xfId="3134"/>
    <cellStyle name="20% - Акцент4 5 3 2" xfId="5102"/>
    <cellStyle name="20% - Акцент4 5 4" xfId="4118"/>
    <cellStyle name="20% - Акцент4 6" xfId="312"/>
    <cellStyle name="20% - Акцент4 6 2" xfId="2602"/>
    <cellStyle name="20% - Акцент4 6 2 2" xfId="3627"/>
    <cellStyle name="20% - Акцент4 6 2 2 2" xfId="5595"/>
    <cellStyle name="20% - Акцент4 6 2 3" xfId="4611"/>
    <cellStyle name="20% - Акцент4 6 3" xfId="3135"/>
    <cellStyle name="20% - Акцент4 6 3 2" xfId="5103"/>
    <cellStyle name="20% - Акцент4 6 4" xfId="4119"/>
    <cellStyle name="20% - Акцент4 7" xfId="313"/>
    <cellStyle name="20% - Акцент4 7 2" xfId="2603"/>
    <cellStyle name="20% - Акцент4 7 2 2" xfId="3628"/>
    <cellStyle name="20% - Акцент4 7 2 2 2" xfId="5596"/>
    <cellStyle name="20% - Акцент4 7 2 3" xfId="4612"/>
    <cellStyle name="20% - Акцент4 7 3" xfId="3136"/>
    <cellStyle name="20% - Акцент4 7 3 2" xfId="5104"/>
    <cellStyle name="20% - Акцент4 7 4" xfId="4120"/>
    <cellStyle name="20% - Акцент4 8" xfId="314"/>
    <cellStyle name="20% - Акцент4 8 2" xfId="2604"/>
    <cellStyle name="20% - Акцент4 8 2 2" xfId="3629"/>
    <cellStyle name="20% - Акцент4 8 2 2 2" xfId="5597"/>
    <cellStyle name="20% - Акцент4 8 2 3" xfId="4613"/>
    <cellStyle name="20% - Акцент4 8 3" xfId="3137"/>
    <cellStyle name="20% - Акцент4 8 3 2" xfId="5105"/>
    <cellStyle name="20% - Акцент4 8 4" xfId="4121"/>
    <cellStyle name="20% - Акцент4 9" xfId="315"/>
    <cellStyle name="20% - Акцент4 9 2" xfId="2605"/>
    <cellStyle name="20% - Акцент4 9 2 2" xfId="3630"/>
    <cellStyle name="20% - Акцент4 9 2 2 2" xfId="5598"/>
    <cellStyle name="20% - Акцент4 9 2 3" xfId="4614"/>
    <cellStyle name="20% - Акцент4 9 3" xfId="3138"/>
    <cellStyle name="20% - Акцент4 9 3 2" xfId="5106"/>
    <cellStyle name="20% - Акцент4 9 4" xfId="4122"/>
    <cellStyle name="20% — акцент4_Стоимость" xfId="316"/>
    <cellStyle name="20% — акцент5" xfId="317"/>
    <cellStyle name="20% - Акцент5 10" xfId="318"/>
    <cellStyle name="20% - Акцент5 10 2" xfId="2606"/>
    <cellStyle name="20% - Акцент5 10 2 2" xfId="3631"/>
    <cellStyle name="20% - Акцент5 10 2 2 2" xfId="5599"/>
    <cellStyle name="20% - Акцент5 10 2 3" xfId="4615"/>
    <cellStyle name="20% - Акцент5 10 3" xfId="3139"/>
    <cellStyle name="20% - Акцент5 10 3 2" xfId="5107"/>
    <cellStyle name="20% - Акцент5 10 4" xfId="4123"/>
    <cellStyle name="20% - Акцент5 11" xfId="319"/>
    <cellStyle name="20% - Акцент5 11 2" xfId="2607"/>
    <cellStyle name="20% - Акцент5 11 2 2" xfId="3632"/>
    <cellStyle name="20% - Акцент5 11 2 2 2" xfId="5600"/>
    <cellStyle name="20% - Акцент5 11 2 3" xfId="4616"/>
    <cellStyle name="20% - Акцент5 11 3" xfId="3140"/>
    <cellStyle name="20% - Акцент5 11 3 2" xfId="5108"/>
    <cellStyle name="20% - Акцент5 11 4" xfId="4124"/>
    <cellStyle name="20% - Акцент5 12" xfId="320"/>
    <cellStyle name="20% - Акцент5 12 2" xfId="2608"/>
    <cellStyle name="20% - Акцент5 12 2 2" xfId="3633"/>
    <cellStyle name="20% - Акцент5 12 2 2 2" xfId="5601"/>
    <cellStyle name="20% - Акцент5 12 2 3" xfId="4617"/>
    <cellStyle name="20% - Акцент5 12 3" xfId="3141"/>
    <cellStyle name="20% - Акцент5 12 3 2" xfId="5109"/>
    <cellStyle name="20% - Акцент5 12 4" xfId="4125"/>
    <cellStyle name="20% - Акцент5 13" xfId="321"/>
    <cellStyle name="20% - Акцент5 13 2" xfId="2609"/>
    <cellStyle name="20% - Акцент5 13 2 2" xfId="3634"/>
    <cellStyle name="20% - Акцент5 13 2 2 2" xfId="5602"/>
    <cellStyle name="20% - Акцент5 13 2 3" xfId="4618"/>
    <cellStyle name="20% - Акцент5 13 3" xfId="3142"/>
    <cellStyle name="20% - Акцент5 13 3 2" xfId="5110"/>
    <cellStyle name="20% - Акцент5 13 4" xfId="4126"/>
    <cellStyle name="20% - Акцент5 14" xfId="322"/>
    <cellStyle name="20% - Акцент5 14 2" xfId="2610"/>
    <cellStyle name="20% - Акцент5 14 2 2" xfId="3635"/>
    <cellStyle name="20% - Акцент5 14 2 2 2" xfId="5603"/>
    <cellStyle name="20% - Акцент5 14 2 3" xfId="4619"/>
    <cellStyle name="20% - Акцент5 14 3" xfId="3143"/>
    <cellStyle name="20% - Акцент5 14 3 2" xfId="5111"/>
    <cellStyle name="20% - Акцент5 14 4" xfId="4127"/>
    <cellStyle name="20% - Акцент5 15" xfId="323"/>
    <cellStyle name="20% - Акцент5 15 2" xfId="2611"/>
    <cellStyle name="20% - Акцент5 15 2 2" xfId="3636"/>
    <cellStyle name="20% - Акцент5 15 2 2 2" xfId="5604"/>
    <cellStyle name="20% - Акцент5 15 2 3" xfId="4620"/>
    <cellStyle name="20% - Акцент5 15 3" xfId="3144"/>
    <cellStyle name="20% - Акцент5 15 3 2" xfId="5112"/>
    <cellStyle name="20% - Акцент5 15 4" xfId="4128"/>
    <cellStyle name="20% - Акцент5 16" xfId="324"/>
    <cellStyle name="20% - Акцент5 16 2" xfId="2612"/>
    <cellStyle name="20% - Акцент5 16 2 2" xfId="3637"/>
    <cellStyle name="20% - Акцент5 16 2 2 2" xfId="5605"/>
    <cellStyle name="20% - Акцент5 16 2 3" xfId="4621"/>
    <cellStyle name="20% - Акцент5 16 3" xfId="3145"/>
    <cellStyle name="20% - Акцент5 16 3 2" xfId="5113"/>
    <cellStyle name="20% - Акцент5 16 4" xfId="4129"/>
    <cellStyle name="20% - Акцент5 17" xfId="325"/>
    <cellStyle name="20% - Акцент5 17 2" xfId="2613"/>
    <cellStyle name="20% - Акцент5 17 2 2" xfId="3638"/>
    <cellStyle name="20% - Акцент5 17 2 2 2" xfId="5606"/>
    <cellStyle name="20% - Акцент5 17 2 3" xfId="4622"/>
    <cellStyle name="20% - Акцент5 17 3" xfId="3146"/>
    <cellStyle name="20% - Акцент5 17 3 2" xfId="5114"/>
    <cellStyle name="20% - Акцент5 17 4" xfId="4130"/>
    <cellStyle name="20% - Акцент5 18" xfId="326"/>
    <cellStyle name="20% - Акцент5 18 2" xfId="2614"/>
    <cellStyle name="20% - Акцент5 18 2 2" xfId="3639"/>
    <cellStyle name="20% - Акцент5 18 2 2 2" xfId="5607"/>
    <cellStyle name="20% - Акцент5 18 2 3" xfId="4623"/>
    <cellStyle name="20% - Акцент5 18 3" xfId="3147"/>
    <cellStyle name="20% - Акцент5 18 3 2" xfId="5115"/>
    <cellStyle name="20% - Акцент5 18 4" xfId="4131"/>
    <cellStyle name="20% - Акцент5 19" xfId="327"/>
    <cellStyle name="20% - Акцент5 19 2" xfId="2615"/>
    <cellStyle name="20% - Акцент5 19 2 2" xfId="3640"/>
    <cellStyle name="20% - Акцент5 19 2 2 2" xfId="5608"/>
    <cellStyle name="20% - Акцент5 19 2 3" xfId="4624"/>
    <cellStyle name="20% - Акцент5 19 3" xfId="3148"/>
    <cellStyle name="20% - Акцент5 19 3 2" xfId="5116"/>
    <cellStyle name="20% - Акцент5 19 4" xfId="4132"/>
    <cellStyle name="20% - Акцент5 2" xfId="328"/>
    <cellStyle name="20% — акцент5 2" xfId="329"/>
    <cellStyle name="20% - Акцент5 2_Приложение 1" xfId="330"/>
    <cellStyle name="20% — акцент5 2_Приложение 1" xfId="331"/>
    <cellStyle name="20% - Акцент5 2_Приложение 1_1" xfId="332"/>
    <cellStyle name="20% — акцент5 2_Приложение 2" xfId="333"/>
    <cellStyle name="20% - Акцент5 2_Приложение 2_1" xfId="334"/>
    <cellStyle name="20% — акцент5 2_Стоимость" xfId="335"/>
    <cellStyle name="20% - Акцент5 2_Стоимость_1" xfId="336"/>
    <cellStyle name="20% — акцент5 2_Стоимость_1" xfId="337"/>
    <cellStyle name="20% - Акцент5 2_Стоимость_Стоимость" xfId="338"/>
    <cellStyle name="20% — акцент5 2_Стоимость_Стоимость" xfId="339"/>
    <cellStyle name="20% - Акцент5 20" xfId="340"/>
    <cellStyle name="20% - Акцент5 20 2" xfId="2616"/>
    <cellStyle name="20% - Акцент5 20 2 2" xfId="3641"/>
    <cellStyle name="20% - Акцент5 20 2 2 2" xfId="5609"/>
    <cellStyle name="20% - Акцент5 20 2 3" xfId="4625"/>
    <cellStyle name="20% - Акцент5 20 3" xfId="3149"/>
    <cellStyle name="20% - Акцент5 20 3 2" xfId="5117"/>
    <cellStyle name="20% - Акцент5 20 4" xfId="4133"/>
    <cellStyle name="20% - Акцент5 21" xfId="341"/>
    <cellStyle name="20% - Акцент5 21 2" xfId="2617"/>
    <cellStyle name="20% - Акцент5 21 2 2" xfId="3642"/>
    <cellStyle name="20% - Акцент5 21 2 2 2" xfId="5610"/>
    <cellStyle name="20% - Акцент5 21 2 3" xfId="4626"/>
    <cellStyle name="20% - Акцент5 21 3" xfId="3150"/>
    <cellStyle name="20% - Акцент5 21 3 2" xfId="5118"/>
    <cellStyle name="20% - Акцент5 21 4" xfId="4134"/>
    <cellStyle name="20% - Акцент5 22" xfId="342"/>
    <cellStyle name="20% - Акцент5 22 2" xfId="2618"/>
    <cellStyle name="20% - Акцент5 22 2 2" xfId="3643"/>
    <cellStyle name="20% - Акцент5 22 2 2 2" xfId="5611"/>
    <cellStyle name="20% - Акцент5 22 2 3" xfId="4627"/>
    <cellStyle name="20% - Акцент5 22 3" xfId="3151"/>
    <cellStyle name="20% - Акцент5 22 3 2" xfId="5119"/>
    <cellStyle name="20% - Акцент5 22 4" xfId="4135"/>
    <cellStyle name="20% - Акцент5 23" xfId="343"/>
    <cellStyle name="20% - Акцент5 23 2" xfId="2619"/>
    <cellStyle name="20% - Акцент5 23 2 2" xfId="3644"/>
    <cellStyle name="20% - Акцент5 23 2 2 2" xfId="5612"/>
    <cellStyle name="20% - Акцент5 23 2 3" xfId="4628"/>
    <cellStyle name="20% - Акцент5 23 3" xfId="3152"/>
    <cellStyle name="20% - Акцент5 23 3 2" xfId="5120"/>
    <cellStyle name="20% - Акцент5 23 4" xfId="4136"/>
    <cellStyle name="20% - Акцент5 24" xfId="344"/>
    <cellStyle name="20% - Акцент5 24 2" xfId="2620"/>
    <cellStyle name="20% - Акцент5 24 2 2" xfId="3645"/>
    <cellStyle name="20% - Акцент5 24 2 2 2" xfId="5613"/>
    <cellStyle name="20% - Акцент5 24 2 3" xfId="4629"/>
    <cellStyle name="20% - Акцент5 24 3" xfId="3153"/>
    <cellStyle name="20% - Акцент5 24 3 2" xfId="5121"/>
    <cellStyle name="20% - Акцент5 24 4" xfId="4137"/>
    <cellStyle name="20% - Акцент5 25" xfId="345"/>
    <cellStyle name="20% - Акцент5 25 2" xfId="2621"/>
    <cellStyle name="20% - Акцент5 25 2 2" xfId="3646"/>
    <cellStyle name="20% - Акцент5 25 2 2 2" xfId="5614"/>
    <cellStyle name="20% - Акцент5 25 2 3" xfId="4630"/>
    <cellStyle name="20% - Акцент5 25 3" xfId="3154"/>
    <cellStyle name="20% - Акцент5 25 3 2" xfId="5122"/>
    <cellStyle name="20% - Акцент5 25 4" xfId="4138"/>
    <cellStyle name="20% - Акцент5 26" xfId="346"/>
    <cellStyle name="20% - Акцент5 26 2" xfId="2622"/>
    <cellStyle name="20% - Акцент5 26 2 2" xfId="3647"/>
    <cellStyle name="20% - Акцент5 26 2 2 2" xfId="5615"/>
    <cellStyle name="20% - Акцент5 26 2 3" xfId="4631"/>
    <cellStyle name="20% - Акцент5 26 3" xfId="3155"/>
    <cellStyle name="20% - Акцент5 26 3 2" xfId="5123"/>
    <cellStyle name="20% - Акцент5 26 4" xfId="4139"/>
    <cellStyle name="20% - Акцент5 27" xfId="347"/>
    <cellStyle name="20% - Акцент5 27 2" xfId="2623"/>
    <cellStyle name="20% - Акцент5 27 2 2" xfId="3648"/>
    <cellStyle name="20% - Акцент5 27 2 2 2" xfId="5616"/>
    <cellStyle name="20% - Акцент5 27 2 3" xfId="4632"/>
    <cellStyle name="20% - Акцент5 27 3" xfId="3156"/>
    <cellStyle name="20% - Акцент5 27 3 2" xfId="5124"/>
    <cellStyle name="20% - Акцент5 27 4" xfId="4140"/>
    <cellStyle name="20% - Акцент5 28" xfId="348"/>
    <cellStyle name="20% - Акцент5 28 2" xfId="2624"/>
    <cellStyle name="20% - Акцент5 28 2 2" xfId="3649"/>
    <cellStyle name="20% - Акцент5 28 2 2 2" xfId="5617"/>
    <cellStyle name="20% - Акцент5 28 2 3" xfId="4633"/>
    <cellStyle name="20% - Акцент5 28 3" xfId="3157"/>
    <cellStyle name="20% - Акцент5 28 3 2" xfId="5125"/>
    <cellStyle name="20% - Акцент5 28 4" xfId="4141"/>
    <cellStyle name="20% - Акцент5 29" xfId="349"/>
    <cellStyle name="20% - Акцент5 29 2" xfId="2625"/>
    <cellStyle name="20% - Акцент5 29 2 2" xfId="3650"/>
    <cellStyle name="20% - Акцент5 29 2 2 2" xfId="5618"/>
    <cellStyle name="20% - Акцент5 29 2 3" xfId="4634"/>
    <cellStyle name="20% - Акцент5 29 3" xfId="3158"/>
    <cellStyle name="20% - Акцент5 29 3 2" xfId="5126"/>
    <cellStyle name="20% - Акцент5 29 4" xfId="4142"/>
    <cellStyle name="20% - Акцент5 3" xfId="350"/>
    <cellStyle name="20% — акцент5 3" xfId="351"/>
    <cellStyle name="20% - Акцент5 3_Приложение 1" xfId="352"/>
    <cellStyle name="20% — акцент5 3_Приложение 1" xfId="353"/>
    <cellStyle name="20% - Акцент5 3_Приложение 1_1" xfId="354"/>
    <cellStyle name="20% — акцент5 3_Приложение 2" xfId="355"/>
    <cellStyle name="20% - Акцент5 3_Приложение 2_1" xfId="356"/>
    <cellStyle name="20% — акцент5 3_Стоимость" xfId="357"/>
    <cellStyle name="20% - Акцент5 3_Стоимость_1" xfId="358"/>
    <cellStyle name="20% — акцент5 3_Стоимость_1" xfId="359"/>
    <cellStyle name="20% - Акцент5 3_Стоимость_Стоимость" xfId="360"/>
    <cellStyle name="20% — акцент5 3_Стоимость_Стоимость" xfId="361"/>
    <cellStyle name="20% - Акцент5 30" xfId="362"/>
    <cellStyle name="20% - Акцент5 30 2" xfId="2626"/>
    <cellStyle name="20% - Акцент5 30 2 2" xfId="3651"/>
    <cellStyle name="20% - Акцент5 30 2 2 2" xfId="5619"/>
    <cellStyle name="20% - Акцент5 30 2 3" xfId="4635"/>
    <cellStyle name="20% - Акцент5 30 3" xfId="3159"/>
    <cellStyle name="20% - Акцент5 30 3 2" xfId="5127"/>
    <cellStyle name="20% - Акцент5 30 4" xfId="4143"/>
    <cellStyle name="20% - Акцент5 31" xfId="363"/>
    <cellStyle name="20% - Акцент5 31 2" xfId="2627"/>
    <cellStyle name="20% - Акцент5 31 2 2" xfId="3652"/>
    <cellStyle name="20% - Акцент5 31 2 2 2" xfId="5620"/>
    <cellStyle name="20% - Акцент5 31 2 3" xfId="4636"/>
    <cellStyle name="20% - Акцент5 31 3" xfId="3160"/>
    <cellStyle name="20% - Акцент5 31 3 2" xfId="5128"/>
    <cellStyle name="20% - Акцент5 31 4" xfId="4144"/>
    <cellStyle name="20% - Акцент5 32" xfId="364"/>
    <cellStyle name="20% - Акцент5 32 2" xfId="2628"/>
    <cellStyle name="20% - Акцент5 32 2 2" xfId="3653"/>
    <cellStyle name="20% - Акцент5 32 2 2 2" xfId="5621"/>
    <cellStyle name="20% - Акцент5 32 2 3" xfId="4637"/>
    <cellStyle name="20% - Акцент5 32 3" xfId="3161"/>
    <cellStyle name="20% - Акцент5 32 3 2" xfId="5129"/>
    <cellStyle name="20% - Акцент5 32 4" xfId="4145"/>
    <cellStyle name="20% - Акцент5 33" xfId="365"/>
    <cellStyle name="20% - Акцент5 33 2" xfId="2629"/>
    <cellStyle name="20% - Акцент5 33 2 2" xfId="3654"/>
    <cellStyle name="20% - Акцент5 33 2 2 2" xfId="5622"/>
    <cellStyle name="20% - Акцент5 33 2 3" xfId="4638"/>
    <cellStyle name="20% - Акцент5 33 3" xfId="3162"/>
    <cellStyle name="20% - Акцент5 33 3 2" xfId="5130"/>
    <cellStyle name="20% - Акцент5 33 4" xfId="4146"/>
    <cellStyle name="20% - Акцент5 34" xfId="366"/>
    <cellStyle name="20% - Акцент5 34 2" xfId="2630"/>
    <cellStyle name="20% - Акцент5 34 2 2" xfId="3655"/>
    <cellStyle name="20% - Акцент5 34 2 2 2" xfId="5623"/>
    <cellStyle name="20% - Акцент5 34 2 3" xfId="4639"/>
    <cellStyle name="20% - Акцент5 34 3" xfId="3163"/>
    <cellStyle name="20% - Акцент5 34 3 2" xfId="5131"/>
    <cellStyle name="20% - Акцент5 34 4" xfId="4147"/>
    <cellStyle name="20% - Акцент5 35" xfId="367"/>
    <cellStyle name="20% - Акцент5 35 2" xfId="2631"/>
    <cellStyle name="20% - Акцент5 35 2 2" xfId="3656"/>
    <cellStyle name="20% - Акцент5 35 2 2 2" xfId="5624"/>
    <cellStyle name="20% - Акцент5 35 2 3" xfId="4640"/>
    <cellStyle name="20% - Акцент5 35 3" xfId="3164"/>
    <cellStyle name="20% - Акцент5 35 3 2" xfId="5132"/>
    <cellStyle name="20% - Акцент5 35 4" xfId="4148"/>
    <cellStyle name="20% - Акцент5 36" xfId="368"/>
    <cellStyle name="20% - Акцент5 36 2" xfId="2632"/>
    <cellStyle name="20% - Акцент5 36 2 2" xfId="3657"/>
    <cellStyle name="20% - Акцент5 36 2 2 2" xfId="5625"/>
    <cellStyle name="20% - Акцент5 36 2 3" xfId="4641"/>
    <cellStyle name="20% - Акцент5 36 3" xfId="3165"/>
    <cellStyle name="20% - Акцент5 36 3 2" xfId="5133"/>
    <cellStyle name="20% - Акцент5 36 4" xfId="4149"/>
    <cellStyle name="20% - Акцент5 37" xfId="369"/>
    <cellStyle name="20% - Акцент5 37 2" xfId="2633"/>
    <cellStyle name="20% - Акцент5 37 2 2" xfId="3658"/>
    <cellStyle name="20% - Акцент5 37 2 2 2" xfId="5626"/>
    <cellStyle name="20% - Акцент5 37 2 3" xfId="4642"/>
    <cellStyle name="20% - Акцент5 37 3" xfId="3166"/>
    <cellStyle name="20% - Акцент5 37 3 2" xfId="5134"/>
    <cellStyle name="20% - Акцент5 37 4" xfId="4150"/>
    <cellStyle name="20% - Акцент5 38" xfId="370"/>
    <cellStyle name="20% - Акцент5 38 2" xfId="2634"/>
    <cellStyle name="20% - Акцент5 38 2 2" xfId="3659"/>
    <cellStyle name="20% - Акцент5 38 2 2 2" xfId="5627"/>
    <cellStyle name="20% - Акцент5 38 2 3" xfId="4643"/>
    <cellStyle name="20% - Акцент5 38 3" xfId="3167"/>
    <cellStyle name="20% - Акцент5 38 3 2" xfId="5135"/>
    <cellStyle name="20% - Акцент5 38 4" xfId="4151"/>
    <cellStyle name="20% - Акцент5 39" xfId="371"/>
    <cellStyle name="20% - Акцент5 39 2" xfId="2635"/>
    <cellStyle name="20% - Акцент5 39 2 2" xfId="3660"/>
    <cellStyle name="20% - Акцент5 39 2 2 2" xfId="5628"/>
    <cellStyle name="20% - Акцент5 39 2 3" xfId="4644"/>
    <cellStyle name="20% - Акцент5 39 3" xfId="3168"/>
    <cellStyle name="20% - Акцент5 39 3 2" xfId="5136"/>
    <cellStyle name="20% - Акцент5 39 4" xfId="4152"/>
    <cellStyle name="20% - Акцент5 4" xfId="372"/>
    <cellStyle name="20% — акцент5 4" xfId="373"/>
    <cellStyle name="20% - Акцент5 4_Приложение 1" xfId="374"/>
    <cellStyle name="20% — акцент5 4_Приложение 1" xfId="375"/>
    <cellStyle name="20% - Акцент5 4_Приложение 1_1" xfId="376"/>
    <cellStyle name="20% — акцент5 4_Приложение 2" xfId="377"/>
    <cellStyle name="20% - Акцент5 4_Приложение 2_1" xfId="378"/>
    <cellStyle name="20% — акцент5 4_Стоимость" xfId="379"/>
    <cellStyle name="20% - Акцент5 4_Стоимость_1" xfId="380"/>
    <cellStyle name="20% — акцент5 4_Стоимость_1" xfId="381"/>
    <cellStyle name="20% - Акцент5 4_Стоимость_Стоимость" xfId="382"/>
    <cellStyle name="20% — акцент5 4_Стоимость_Стоимость" xfId="383"/>
    <cellStyle name="20% - Акцент5 40" xfId="384"/>
    <cellStyle name="20% - Акцент5 40 2" xfId="2636"/>
    <cellStyle name="20% - Акцент5 40 2 2" xfId="3661"/>
    <cellStyle name="20% - Акцент5 40 2 2 2" xfId="5629"/>
    <cellStyle name="20% - Акцент5 40 2 3" xfId="4645"/>
    <cellStyle name="20% - Акцент5 40 3" xfId="3169"/>
    <cellStyle name="20% - Акцент5 40 3 2" xfId="5137"/>
    <cellStyle name="20% - Акцент5 40 4" xfId="4153"/>
    <cellStyle name="20% - Акцент5 41" xfId="385"/>
    <cellStyle name="20% - Акцент5 41 2" xfId="2637"/>
    <cellStyle name="20% - Акцент5 41 2 2" xfId="3662"/>
    <cellStyle name="20% - Акцент5 41 2 2 2" xfId="5630"/>
    <cellStyle name="20% - Акцент5 41 2 3" xfId="4646"/>
    <cellStyle name="20% - Акцент5 41 3" xfId="3170"/>
    <cellStyle name="20% - Акцент5 41 3 2" xfId="5138"/>
    <cellStyle name="20% - Акцент5 41 4" xfId="4154"/>
    <cellStyle name="20% - Акцент5 42" xfId="386"/>
    <cellStyle name="20% - Акцент5 42 2" xfId="2638"/>
    <cellStyle name="20% - Акцент5 42 2 2" xfId="3663"/>
    <cellStyle name="20% - Акцент5 42 2 2 2" xfId="5631"/>
    <cellStyle name="20% - Акцент5 42 2 3" xfId="4647"/>
    <cellStyle name="20% - Акцент5 42 3" xfId="3171"/>
    <cellStyle name="20% - Акцент5 42 3 2" xfId="5139"/>
    <cellStyle name="20% - Акцент5 42 4" xfId="4155"/>
    <cellStyle name="20% - Акцент5 43" xfId="387"/>
    <cellStyle name="20% - Акцент5 43 2" xfId="2639"/>
    <cellStyle name="20% - Акцент5 43 2 2" xfId="3664"/>
    <cellStyle name="20% - Акцент5 43 2 2 2" xfId="5632"/>
    <cellStyle name="20% - Акцент5 43 2 3" xfId="4648"/>
    <cellStyle name="20% - Акцент5 43 3" xfId="3172"/>
    <cellStyle name="20% - Акцент5 43 3 2" xfId="5140"/>
    <cellStyle name="20% - Акцент5 43 4" xfId="4156"/>
    <cellStyle name="20% - Акцент5 44" xfId="388"/>
    <cellStyle name="20% - Акцент5 44 2" xfId="2640"/>
    <cellStyle name="20% - Акцент5 44 2 2" xfId="3665"/>
    <cellStyle name="20% - Акцент5 44 2 2 2" xfId="5633"/>
    <cellStyle name="20% - Акцент5 44 2 3" xfId="4649"/>
    <cellStyle name="20% - Акцент5 44 3" xfId="3173"/>
    <cellStyle name="20% - Акцент5 44 3 2" xfId="5141"/>
    <cellStyle name="20% - Акцент5 44 4" xfId="4157"/>
    <cellStyle name="20% - Акцент5 45" xfId="389"/>
    <cellStyle name="20% - Акцент5 45 2" xfId="2641"/>
    <cellStyle name="20% - Акцент5 45 2 2" xfId="3666"/>
    <cellStyle name="20% - Акцент5 45 2 2 2" xfId="5634"/>
    <cellStyle name="20% - Акцент5 45 2 3" xfId="4650"/>
    <cellStyle name="20% - Акцент5 45 3" xfId="3174"/>
    <cellStyle name="20% - Акцент5 45 3 2" xfId="5142"/>
    <cellStyle name="20% - Акцент5 45 4" xfId="4158"/>
    <cellStyle name="20% - Акцент5 5" xfId="390"/>
    <cellStyle name="20% - Акцент5 5 2" xfId="2642"/>
    <cellStyle name="20% - Акцент5 5 2 2" xfId="3667"/>
    <cellStyle name="20% - Акцент5 5 2 2 2" xfId="5635"/>
    <cellStyle name="20% - Акцент5 5 2 3" xfId="4651"/>
    <cellStyle name="20% - Акцент5 5 3" xfId="3175"/>
    <cellStyle name="20% - Акцент5 5 3 2" xfId="5143"/>
    <cellStyle name="20% - Акцент5 5 4" xfId="4159"/>
    <cellStyle name="20% - Акцент5 6" xfId="391"/>
    <cellStyle name="20% - Акцент5 6 2" xfId="2643"/>
    <cellStyle name="20% - Акцент5 6 2 2" xfId="3668"/>
    <cellStyle name="20% - Акцент5 6 2 2 2" xfId="5636"/>
    <cellStyle name="20% - Акцент5 6 2 3" xfId="4652"/>
    <cellStyle name="20% - Акцент5 6 3" xfId="3176"/>
    <cellStyle name="20% - Акцент5 6 3 2" xfId="5144"/>
    <cellStyle name="20% - Акцент5 6 4" xfId="4160"/>
    <cellStyle name="20% - Акцент5 7" xfId="392"/>
    <cellStyle name="20% - Акцент5 7 2" xfId="2644"/>
    <cellStyle name="20% - Акцент5 7 2 2" xfId="3669"/>
    <cellStyle name="20% - Акцент5 7 2 2 2" xfId="5637"/>
    <cellStyle name="20% - Акцент5 7 2 3" xfId="4653"/>
    <cellStyle name="20% - Акцент5 7 3" xfId="3177"/>
    <cellStyle name="20% - Акцент5 7 3 2" xfId="5145"/>
    <cellStyle name="20% - Акцент5 7 4" xfId="4161"/>
    <cellStyle name="20% - Акцент5 8" xfId="393"/>
    <cellStyle name="20% - Акцент5 8 2" xfId="2645"/>
    <cellStyle name="20% - Акцент5 8 2 2" xfId="3670"/>
    <cellStyle name="20% - Акцент5 8 2 2 2" xfId="5638"/>
    <cellStyle name="20% - Акцент5 8 2 3" xfId="4654"/>
    <cellStyle name="20% - Акцент5 8 3" xfId="3178"/>
    <cellStyle name="20% - Акцент5 8 3 2" xfId="5146"/>
    <cellStyle name="20% - Акцент5 8 4" xfId="4162"/>
    <cellStyle name="20% - Акцент5 9" xfId="394"/>
    <cellStyle name="20% - Акцент5 9 2" xfId="2646"/>
    <cellStyle name="20% - Акцент5 9 2 2" xfId="3671"/>
    <cellStyle name="20% - Акцент5 9 2 2 2" xfId="5639"/>
    <cellStyle name="20% - Акцент5 9 2 3" xfId="4655"/>
    <cellStyle name="20% - Акцент5 9 3" xfId="3179"/>
    <cellStyle name="20% - Акцент5 9 3 2" xfId="5147"/>
    <cellStyle name="20% - Акцент5 9 4" xfId="4163"/>
    <cellStyle name="20% — акцент5_Стоимость" xfId="395"/>
    <cellStyle name="20% — акцент6" xfId="396"/>
    <cellStyle name="20% - Акцент6 10" xfId="397"/>
    <cellStyle name="20% - Акцент6 10 2" xfId="2647"/>
    <cellStyle name="20% - Акцент6 10 2 2" xfId="3672"/>
    <cellStyle name="20% - Акцент6 10 2 2 2" xfId="5640"/>
    <cellStyle name="20% - Акцент6 10 2 3" xfId="4656"/>
    <cellStyle name="20% - Акцент6 10 3" xfId="3180"/>
    <cellStyle name="20% - Акцент6 10 3 2" xfId="5148"/>
    <cellStyle name="20% - Акцент6 10 4" xfId="4164"/>
    <cellStyle name="20% - Акцент6 11" xfId="398"/>
    <cellStyle name="20% - Акцент6 11 2" xfId="2648"/>
    <cellStyle name="20% - Акцент6 11 2 2" xfId="3673"/>
    <cellStyle name="20% - Акцент6 11 2 2 2" xfId="5641"/>
    <cellStyle name="20% - Акцент6 11 2 3" xfId="4657"/>
    <cellStyle name="20% - Акцент6 11 3" xfId="3181"/>
    <cellStyle name="20% - Акцент6 11 3 2" xfId="5149"/>
    <cellStyle name="20% - Акцент6 11 4" xfId="4165"/>
    <cellStyle name="20% - Акцент6 12" xfId="399"/>
    <cellStyle name="20% - Акцент6 12 2" xfId="2649"/>
    <cellStyle name="20% - Акцент6 12 2 2" xfId="3674"/>
    <cellStyle name="20% - Акцент6 12 2 2 2" xfId="5642"/>
    <cellStyle name="20% - Акцент6 12 2 3" xfId="4658"/>
    <cellStyle name="20% - Акцент6 12 3" xfId="3182"/>
    <cellStyle name="20% - Акцент6 12 3 2" xfId="5150"/>
    <cellStyle name="20% - Акцент6 12 4" xfId="4166"/>
    <cellStyle name="20% - Акцент6 13" xfId="400"/>
    <cellStyle name="20% - Акцент6 13 2" xfId="2650"/>
    <cellStyle name="20% - Акцент6 13 2 2" xfId="3675"/>
    <cellStyle name="20% - Акцент6 13 2 2 2" xfId="5643"/>
    <cellStyle name="20% - Акцент6 13 2 3" xfId="4659"/>
    <cellStyle name="20% - Акцент6 13 3" xfId="3183"/>
    <cellStyle name="20% - Акцент6 13 3 2" xfId="5151"/>
    <cellStyle name="20% - Акцент6 13 4" xfId="4167"/>
    <cellStyle name="20% - Акцент6 14" xfId="401"/>
    <cellStyle name="20% - Акцент6 14 2" xfId="2651"/>
    <cellStyle name="20% - Акцент6 14 2 2" xfId="3676"/>
    <cellStyle name="20% - Акцент6 14 2 2 2" xfId="5644"/>
    <cellStyle name="20% - Акцент6 14 2 3" xfId="4660"/>
    <cellStyle name="20% - Акцент6 14 3" xfId="3184"/>
    <cellStyle name="20% - Акцент6 14 3 2" xfId="5152"/>
    <cellStyle name="20% - Акцент6 14 4" xfId="4168"/>
    <cellStyle name="20% - Акцент6 15" xfId="402"/>
    <cellStyle name="20% - Акцент6 15 2" xfId="2652"/>
    <cellStyle name="20% - Акцент6 15 2 2" xfId="3677"/>
    <cellStyle name="20% - Акцент6 15 2 2 2" xfId="5645"/>
    <cellStyle name="20% - Акцент6 15 2 3" xfId="4661"/>
    <cellStyle name="20% - Акцент6 15 3" xfId="3185"/>
    <cellStyle name="20% - Акцент6 15 3 2" xfId="5153"/>
    <cellStyle name="20% - Акцент6 15 4" xfId="4169"/>
    <cellStyle name="20% - Акцент6 16" xfId="403"/>
    <cellStyle name="20% - Акцент6 16 2" xfId="2653"/>
    <cellStyle name="20% - Акцент6 16 2 2" xfId="3678"/>
    <cellStyle name="20% - Акцент6 16 2 2 2" xfId="5646"/>
    <cellStyle name="20% - Акцент6 16 2 3" xfId="4662"/>
    <cellStyle name="20% - Акцент6 16 3" xfId="3186"/>
    <cellStyle name="20% - Акцент6 16 3 2" xfId="5154"/>
    <cellStyle name="20% - Акцент6 16 4" xfId="4170"/>
    <cellStyle name="20% - Акцент6 17" xfId="404"/>
    <cellStyle name="20% - Акцент6 17 2" xfId="2654"/>
    <cellStyle name="20% - Акцент6 17 2 2" xfId="3679"/>
    <cellStyle name="20% - Акцент6 17 2 2 2" xfId="5647"/>
    <cellStyle name="20% - Акцент6 17 2 3" xfId="4663"/>
    <cellStyle name="20% - Акцент6 17 3" xfId="3187"/>
    <cellStyle name="20% - Акцент6 17 3 2" xfId="5155"/>
    <cellStyle name="20% - Акцент6 17 4" xfId="4171"/>
    <cellStyle name="20% - Акцент6 18" xfId="405"/>
    <cellStyle name="20% - Акцент6 18 2" xfId="2655"/>
    <cellStyle name="20% - Акцент6 18 2 2" xfId="3680"/>
    <cellStyle name="20% - Акцент6 18 2 2 2" xfId="5648"/>
    <cellStyle name="20% - Акцент6 18 2 3" xfId="4664"/>
    <cellStyle name="20% - Акцент6 18 3" xfId="3188"/>
    <cellStyle name="20% - Акцент6 18 3 2" xfId="5156"/>
    <cellStyle name="20% - Акцент6 18 4" xfId="4172"/>
    <cellStyle name="20% - Акцент6 19" xfId="406"/>
    <cellStyle name="20% - Акцент6 19 2" xfId="2656"/>
    <cellStyle name="20% - Акцент6 19 2 2" xfId="3681"/>
    <cellStyle name="20% - Акцент6 19 2 2 2" xfId="5649"/>
    <cellStyle name="20% - Акцент6 19 2 3" xfId="4665"/>
    <cellStyle name="20% - Акцент6 19 3" xfId="3189"/>
    <cellStyle name="20% - Акцент6 19 3 2" xfId="5157"/>
    <cellStyle name="20% - Акцент6 19 4" xfId="4173"/>
    <cellStyle name="20% - Акцент6 2" xfId="407"/>
    <cellStyle name="20% — акцент6 2" xfId="408"/>
    <cellStyle name="20% - Акцент6 2_Приложение 1" xfId="409"/>
    <cellStyle name="20% — акцент6 2_Приложение 1" xfId="410"/>
    <cellStyle name="20% - Акцент6 2_Приложение 1_1" xfId="411"/>
    <cellStyle name="20% — акцент6 2_Приложение 2" xfId="412"/>
    <cellStyle name="20% - Акцент6 2_Приложение 2_1" xfId="413"/>
    <cellStyle name="20% — акцент6 2_Стоимость" xfId="414"/>
    <cellStyle name="20% - Акцент6 2_Стоимость_1" xfId="415"/>
    <cellStyle name="20% — акцент6 2_Стоимость_1" xfId="416"/>
    <cellStyle name="20% - Акцент6 2_Стоимость_Стоимость" xfId="417"/>
    <cellStyle name="20% — акцент6 2_Стоимость_Стоимость" xfId="418"/>
    <cellStyle name="20% - Акцент6 20" xfId="419"/>
    <cellStyle name="20% - Акцент6 20 2" xfId="2657"/>
    <cellStyle name="20% - Акцент6 20 2 2" xfId="3682"/>
    <cellStyle name="20% - Акцент6 20 2 2 2" xfId="5650"/>
    <cellStyle name="20% - Акцент6 20 2 3" xfId="4666"/>
    <cellStyle name="20% - Акцент6 20 3" xfId="3190"/>
    <cellStyle name="20% - Акцент6 20 3 2" xfId="5158"/>
    <cellStyle name="20% - Акцент6 20 4" xfId="4174"/>
    <cellStyle name="20% - Акцент6 21" xfId="420"/>
    <cellStyle name="20% - Акцент6 21 2" xfId="2658"/>
    <cellStyle name="20% - Акцент6 21 2 2" xfId="3683"/>
    <cellStyle name="20% - Акцент6 21 2 2 2" xfId="5651"/>
    <cellStyle name="20% - Акцент6 21 2 3" xfId="4667"/>
    <cellStyle name="20% - Акцент6 21 3" xfId="3191"/>
    <cellStyle name="20% - Акцент6 21 3 2" xfId="5159"/>
    <cellStyle name="20% - Акцент6 21 4" xfId="4175"/>
    <cellStyle name="20% - Акцент6 22" xfId="421"/>
    <cellStyle name="20% - Акцент6 22 2" xfId="2659"/>
    <cellStyle name="20% - Акцент6 22 2 2" xfId="3684"/>
    <cellStyle name="20% - Акцент6 22 2 2 2" xfId="5652"/>
    <cellStyle name="20% - Акцент6 22 2 3" xfId="4668"/>
    <cellStyle name="20% - Акцент6 22 3" xfId="3192"/>
    <cellStyle name="20% - Акцент6 22 3 2" xfId="5160"/>
    <cellStyle name="20% - Акцент6 22 4" xfId="4176"/>
    <cellStyle name="20% - Акцент6 23" xfId="422"/>
    <cellStyle name="20% - Акцент6 23 2" xfId="2660"/>
    <cellStyle name="20% - Акцент6 23 2 2" xfId="3685"/>
    <cellStyle name="20% - Акцент6 23 2 2 2" xfId="5653"/>
    <cellStyle name="20% - Акцент6 23 2 3" xfId="4669"/>
    <cellStyle name="20% - Акцент6 23 3" xfId="3193"/>
    <cellStyle name="20% - Акцент6 23 3 2" xfId="5161"/>
    <cellStyle name="20% - Акцент6 23 4" xfId="4177"/>
    <cellStyle name="20% - Акцент6 24" xfId="423"/>
    <cellStyle name="20% - Акцент6 24 2" xfId="2661"/>
    <cellStyle name="20% - Акцент6 24 2 2" xfId="3686"/>
    <cellStyle name="20% - Акцент6 24 2 2 2" xfId="5654"/>
    <cellStyle name="20% - Акцент6 24 2 3" xfId="4670"/>
    <cellStyle name="20% - Акцент6 24 3" xfId="3194"/>
    <cellStyle name="20% - Акцент6 24 3 2" xfId="5162"/>
    <cellStyle name="20% - Акцент6 24 4" xfId="4178"/>
    <cellStyle name="20% - Акцент6 25" xfId="424"/>
    <cellStyle name="20% - Акцент6 25 2" xfId="2662"/>
    <cellStyle name="20% - Акцент6 25 2 2" xfId="3687"/>
    <cellStyle name="20% - Акцент6 25 2 2 2" xfId="5655"/>
    <cellStyle name="20% - Акцент6 25 2 3" xfId="4671"/>
    <cellStyle name="20% - Акцент6 25 3" xfId="3195"/>
    <cellStyle name="20% - Акцент6 25 3 2" xfId="5163"/>
    <cellStyle name="20% - Акцент6 25 4" xfId="4179"/>
    <cellStyle name="20% - Акцент6 26" xfId="425"/>
    <cellStyle name="20% - Акцент6 26 2" xfId="2663"/>
    <cellStyle name="20% - Акцент6 26 2 2" xfId="3688"/>
    <cellStyle name="20% - Акцент6 26 2 2 2" xfId="5656"/>
    <cellStyle name="20% - Акцент6 26 2 3" xfId="4672"/>
    <cellStyle name="20% - Акцент6 26 3" xfId="3196"/>
    <cellStyle name="20% - Акцент6 26 3 2" xfId="5164"/>
    <cellStyle name="20% - Акцент6 26 4" xfId="4180"/>
    <cellStyle name="20% - Акцент6 27" xfId="426"/>
    <cellStyle name="20% - Акцент6 27 2" xfId="2664"/>
    <cellStyle name="20% - Акцент6 27 2 2" xfId="3689"/>
    <cellStyle name="20% - Акцент6 27 2 2 2" xfId="5657"/>
    <cellStyle name="20% - Акцент6 27 2 3" xfId="4673"/>
    <cellStyle name="20% - Акцент6 27 3" xfId="3197"/>
    <cellStyle name="20% - Акцент6 27 3 2" xfId="5165"/>
    <cellStyle name="20% - Акцент6 27 4" xfId="4181"/>
    <cellStyle name="20% - Акцент6 28" xfId="427"/>
    <cellStyle name="20% - Акцент6 28 2" xfId="2665"/>
    <cellStyle name="20% - Акцент6 28 2 2" xfId="3690"/>
    <cellStyle name="20% - Акцент6 28 2 2 2" xfId="5658"/>
    <cellStyle name="20% - Акцент6 28 2 3" xfId="4674"/>
    <cellStyle name="20% - Акцент6 28 3" xfId="3198"/>
    <cellStyle name="20% - Акцент6 28 3 2" xfId="5166"/>
    <cellStyle name="20% - Акцент6 28 4" xfId="4182"/>
    <cellStyle name="20% - Акцент6 29" xfId="428"/>
    <cellStyle name="20% - Акцент6 29 2" xfId="2666"/>
    <cellStyle name="20% - Акцент6 29 2 2" xfId="3691"/>
    <cellStyle name="20% - Акцент6 29 2 2 2" xfId="5659"/>
    <cellStyle name="20% - Акцент6 29 2 3" xfId="4675"/>
    <cellStyle name="20% - Акцент6 29 3" xfId="3199"/>
    <cellStyle name="20% - Акцент6 29 3 2" xfId="5167"/>
    <cellStyle name="20% - Акцент6 29 4" xfId="4183"/>
    <cellStyle name="20% - Акцент6 3" xfId="429"/>
    <cellStyle name="20% — акцент6 3" xfId="430"/>
    <cellStyle name="20% - Акцент6 3_Приложение 1" xfId="431"/>
    <cellStyle name="20% — акцент6 3_Приложение 1" xfId="432"/>
    <cellStyle name="20% - Акцент6 3_Приложение 1_1" xfId="433"/>
    <cellStyle name="20% — акцент6 3_Приложение 2" xfId="434"/>
    <cellStyle name="20% - Акцент6 3_Приложение 2_1" xfId="435"/>
    <cellStyle name="20% — акцент6 3_Стоимость" xfId="436"/>
    <cellStyle name="20% - Акцент6 3_Стоимость_1" xfId="437"/>
    <cellStyle name="20% — акцент6 3_Стоимость_1" xfId="438"/>
    <cellStyle name="20% - Акцент6 3_Стоимость_Стоимость" xfId="439"/>
    <cellStyle name="20% — акцент6 3_Стоимость_Стоимость" xfId="440"/>
    <cellStyle name="20% - Акцент6 30" xfId="441"/>
    <cellStyle name="20% - Акцент6 30 2" xfId="2667"/>
    <cellStyle name="20% - Акцент6 30 2 2" xfId="3692"/>
    <cellStyle name="20% - Акцент6 30 2 2 2" xfId="5660"/>
    <cellStyle name="20% - Акцент6 30 2 3" xfId="4676"/>
    <cellStyle name="20% - Акцент6 30 3" xfId="3200"/>
    <cellStyle name="20% - Акцент6 30 3 2" xfId="5168"/>
    <cellStyle name="20% - Акцент6 30 4" xfId="4184"/>
    <cellStyle name="20% - Акцент6 31" xfId="442"/>
    <cellStyle name="20% - Акцент6 31 2" xfId="2668"/>
    <cellStyle name="20% - Акцент6 31 2 2" xfId="3693"/>
    <cellStyle name="20% - Акцент6 31 2 2 2" xfId="5661"/>
    <cellStyle name="20% - Акцент6 31 2 3" xfId="4677"/>
    <cellStyle name="20% - Акцент6 31 3" xfId="3201"/>
    <cellStyle name="20% - Акцент6 31 3 2" xfId="5169"/>
    <cellStyle name="20% - Акцент6 31 4" xfId="4185"/>
    <cellStyle name="20% - Акцент6 32" xfId="443"/>
    <cellStyle name="20% - Акцент6 32 2" xfId="2669"/>
    <cellStyle name="20% - Акцент6 32 2 2" xfId="3694"/>
    <cellStyle name="20% - Акцент6 32 2 2 2" xfId="5662"/>
    <cellStyle name="20% - Акцент6 32 2 3" xfId="4678"/>
    <cellStyle name="20% - Акцент6 32 3" xfId="3202"/>
    <cellStyle name="20% - Акцент6 32 3 2" xfId="5170"/>
    <cellStyle name="20% - Акцент6 32 4" xfId="4186"/>
    <cellStyle name="20% - Акцент6 33" xfId="444"/>
    <cellStyle name="20% - Акцент6 33 2" xfId="2670"/>
    <cellStyle name="20% - Акцент6 33 2 2" xfId="3695"/>
    <cellStyle name="20% - Акцент6 33 2 2 2" xfId="5663"/>
    <cellStyle name="20% - Акцент6 33 2 3" xfId="4679"/>
    <cellStyle name="20% - Акцент6 33 3" xfId="3203"/>
    <cellStyle name="20% - Акцент6 33 3 2" xfId="5171"/>
    <cellStyle name="20% - Акцент6 33 4" xfId="4187"/>
    <cellStyle name="20% - Акцент6 34" xfId="445"/>
    <cellStyle name="20% - Акцент6 34 2" xfId="2671"/>
    <cellStyle name="20% - Акцент6 34 2 2" xfId="3696"/>
    <cellStyle name="20% - Акцент6 34 2 2 2" xfId="5664"/>
    <cellStyle name="20% - Акцент6 34 2 3" xfId="4680"/>
    <cellStyle name="20% - Акцент6 34 3" xfId="3204"/>
    <cellStyle name="20% - Акцент6 34 3 2" xfId="5172"/>
    <cellStyle name="20% - Акцент6 34 4" xfId="4188"/>
    <cellStyle name="20% - Акцент6 35" xfId="446"/>
    <cellStyle name="20% - Акцент6 35 2" xfId="2672"/>
    <cellStyle name="20% - Акцент6 35 2 2" xfId="3697"/>
    <cellStyle name="20% - Акцент6 35 2 2 2" xfId="5665"/>
    <cellStyle name="20% - Акцент6 35 2 3" xfId="4681"/>
    <cellStyle name="20% - Акцент6 35 3" xfId="3205"/>
    <cellStyle name="20% - Акцент6 35 3 2" xfId="5173"/>
    <cellStyle name="20% - Акцент6 35 4" xfId="4189"/>
    <cellStyle name="20% - Акцент6 36" xfId="447"/>
    <cellStyle name="20% - Акцент6 36 2" xfId="2673"/>
    <cellStyle name="20% - Акцент6 36 2 2" xfId="3698"/>
    <cellStyle name="20% - Акцент6 36 2 2 2" xfId="5666"/>
    <cellStyle name="20% - Акцент6 36 2 3" xfId="4682"/>
    <cellStyle name="20% - Акцент6 36 3" xfId="3206"/>
    <cellStyle name="20% - Акцент6 36 3 2" xfId="5174"/>
    <cellStyle name="20% - Акцент6 36 4" xfId="4190"/>
    <cellStyle name="20% - Акцент6 37" xfId="448"/>
    <cellStyle name="20% - Акцент6 37 2" xfId="2674"/>
    <cellStyle name="20% - Акцент6 37 2 2" xfId="3699"/>
    <cellStyle name="20% - Акцент6 37 2 2 2" xfId="5667"/>
    <cellStyle name="20% - Акцент6 37 2 3" xfId="4683"/>
    <cellStyle name="20% - Акцент6 37 3" xfId="3207"/>
    <cellStyle name="20% - Акцент6 37 3 2" xfId="5175"/>
    <cellStyle name="20% - Акцент6 37 4" xfId="4191"/>
    <cellStyle name="20% - Акцент6 38" xfId="449"/>
    <cellStyle name="20% - Акцент6 38 2" xfId="2675"/>
    <cellStyle name="20% - Акцент6 38 2 2" xfId="3700"/>
    <cellStyle name="20% - Акцент6 38 2 2 2" xfId="5668"/>
    <cellStyle name="20% - Акцент6 38 2 3" xfId="4684"/>
    <cellStyle name="20% - Акцент6 38 3" xfId="3208"/>
    <cellStyle name="20% - Акцент6 38 3 2" xfId="5176"/>
    <cellStyle name="20% - Акцент6 38 4" xfId="4192"/>
    <cellStyle name="20% - Акцент6 39" xfId="450"/>
    <cellStyle name="20% - Акцент6 39 2" xfId="2676"/>
    <cellStyle name="20% - Акцент6 39 2 2" xfId="3701"/>
    <cellStyle name="20% - Акцент6 39 2 2 2" xfId="5669"/>
    <cellStyle name="20% - Акцент6 39 2 3" xfId="4685"/>
    <cellStyle name="20% - Акцент6 39 3" xfId="3209"/>
    <cellStyle name="20% - Акцент6 39 3 2" xfId="5177"/>
    <cellStyle name="20% - Акцент6 39 4" xfId="4193"/>
    <cellStyle name="20% - Акцент6 4" xfId="451"/>
    <cellStyle name="20% — акцент6 4" xfId="452"/>
    <cellStyle name="20% - Акцент6 4_Приложение 1" xfId="453"/>
    <cellStyle name="20% — акцент6 4_Приложение 1" xfId="454"/>
    <cellStyle name="20% - Акцент6 4_Приложение 1_1" xfId="455"/>
    <cellStyle name="20% — акцент6 4_Приложение 2" xfId="456"/>
    <cellStyle name="20% - Акцент6 4_Приложение 2_1" xfId="457"/>
    <cellStyle name="20% — акцент6 4_Стоимость" xfId="458"/>
    <cellStyle name="20% - Акцент6 4_Стоимость_1" xfId="459"/>
    <cellStyle name="20% — акцент6 4_Стоимость_1" xfId="460"/>
    <cellStyle name="20% - Акцент6 4_Стоимость_Стоимость" xfId="461"/>
    <cellStyle name="20% — акцент6 4_Стоимость_Стоимость" xfId="462"/>
    <cellStyle name="20% - Акцент6 40" xfId="463"/>
    <cellStyle name="20% - Акцент6 40 2" xfId="2677"/>
    <cellStyle name="20% - Акцент6 40 2 2" xfId="3702"/>
    <cellStyle name="20% - Акцент6 40 2 2 2" xfId="5670"/>
    <cellStyle name="20% - Акцент6 40 2 3" xfId="4686"/>
    <cellStyle name="20% - Акцент6 40 3" xfId="3210"/>
    <cellStyle name="20% - Акцент6 40 3 2" xfId="5178"/>
    <cellStyle name="20% - Акцент6 40 4" xfId="4194"/>
    <cellStyle name="20% - Акцент6 41" xfId="464"/>
    <cellStyle name="20% - Акцент6 41 2" xfId="2678"/>
    <cellStyle name="20% - Акцент6 41 2 2" xfId="3703"/>
    <cellStyle name="20% - Акцент6 41 2 2 2" xfId="5671"/>
    <cellStyle name="20% - Акцент6 41 2 3" xfId="4687"/>
    <cellStyle name="20% - Акцент6 41 3" xfId="3211"/>
    <cellStyle name="20% - Акцент6 41 3 2" xfId="5179"/>
    <cellStyle name="20% - Акцент6 41 4" xfId="4195"/>
    <cellStyle name="20% - Акцент6 42" xfId="465"/>
    <cellStyle name="20% - Акцент6 42 2" xfId="2679"/>
    <cellStyle name="20% - Акцент6 42 2 2" xfId="3704"/>
    <cellStyle name="20% - Акцент6 42 2 2 2" xfId="5672"/>
    <cellStyle name="20% - Акцент6 42 2 3" xfId="4688"/>
    <cellStyle name="20% - Акцент6 42 3" xfId="3212"/>
    <cellStyle name="20% - Акцент6 42 3 2" xfId="5180"/>
    <cellStyle name="20% - Акцент6 42 4" xfId="4196"/>
    <cellStyle name="20% - Акцент6 43" xfId="466"/>
    <cellStyle name="20% - Акцент6 43 2" xfId="2680"/>
    <cellStyle name="20% - Акцент6 43 2 2" xfId="3705"/>
    <cellStyle name="20% - Акцент6 43 2 2 2" xfId="5673"/>
    <cellStyle name="20% - Акцент6 43 2 3" xfId="4689"/>
    <cellStyle name="20% - Акцент6 43 3" xfId="3213"/>
    <cellStyle name="20% - Акцент6 43 3 2" xfId="5181"/>
    <cellStyle name="20% - Акцент6 43 4" xfId="4197"/>
    <cellStyle name="20% - Акцент6 44" xfId="467"/>
    <cellStyle name="20% - Акцент6 44 2" xfId="2681"/>
    <cellStyle name="20% - Акцент6 44 2 2" xfId="3706"/>
    <cellStyle name="20% - Акцент6 44 2 2 2" xfId="5674"/>
    <cellStyle name="20% - Акцент6 44 2 3" xfId="4690"/>
    <cellStyle name="20% - Акцент6 44 3" xfId="3214"/>
    <cellStyle name="20% - Акцент6 44 3 2" xfId="5182"/>
    <cellStyle name="20% - Акцент6 44 4" xfId="4198"/>
    <cellStyle name="20% - Акцент6 45" xfId="468"/>
    <cellStyle name="20% - Акцент6 45 2" xfId="2682"/>
    <cellStyle name="20% - Акцент6 45 2 2" xfId="3707"/>
    <cellStyle name="20% - Акцент6 45 2 2 2" xfId="5675"/>
    <cellStyle name="20% - Акцент6 45 2 3" xfId="4691"/>
    <cellStyle name="20% - Акцент6 45 3" xfId="3215"/>
    <cellStyle name="20% - Акцент6 45 3 2" xfId="5183"/>
    <cellStyle name="20% - Акцент6 45 4" xfId="4199"/>
    <cellStyle name="20% - Акцент6 5" xfId="469"/>
    <cellStyle name="20% - Акцент6 5 2" xfId="2683"/>
    <cellStyle name="20% - Акцент6 5 2 2" xfId="3708"/>
    <cellStyle name="20% - Акцент6 5 2 2 2" xfId="5676"/>
    <cellStyle name="20% - Акцент6 5 2 3" xfId="4692"/>
    <cellStyle name="20% - Акцент6 5 3" xfId="3216"/>
    <cellStyle name="20% - Акцент6 5 3 2" xfId="5184"/>
    <cellStyle name="20% - Акцент6 5 4" xfId="4200"/>
    <cellStyle name="20% - Акцент6 6" xfId="470"/>
    <cellStyle name="20% - Акцент6 6 2" xfId="2684"/>
    <cellStyle name="20% - Акцент6 6 2 2" xfId="3709"/>
    <cellStyle name="20% - Акцент6 6 2 2 2" xfId="5677"/>
    <cellStyle name="20% - Акцент6 6 2 3" xfId="4693"/>
    <cellStyle name="20% - Акцент6 6 3" xfId="3217"/>
    <cellStyle name="20% - Акцент6 6 3 2" xfId="5185"/>
    <cellStyle name="20% - Акцент6 6 4" xfId="4201"/>
    <cellStyle name="20% - Акцент6 7" xfId="471"/>
    <cellStyle name="20% - Акцент6 7 2" xfId="2685"/>
    <cellStyle name="20% - Акцент6 7 2 2" xfId="3710"/>
    <cellStyle name="20% - Акцент6 7 2 2 2" xfId="5678"/>
    <cellStyle name="20% - Акцент6 7 2 3" xfId="4694"/>
    <cellStyle name="20% - Акцент6 7 3" xfId="3218"/>
    <cellStyle name="20% - Акцент6 7 3 2" xfId="5186"/>
    <cellStyle name="20% - Акцент6 7 4" xfId="4202"/>
    <cellStyle name="20% - Акцент6 8" xfId="472"/>
    <cellStyle name="20% - Акцент6 8 2" xfId="2686"/>
    <cellStyle name="20% - Акцент6 8 2 2" xfId="3711"/>
    <cellStyle name="20% - Акцент6 8 2 2 2" xfId="5679"/>
    <cellStyle name="20% - Акцент6 8 2 3" xfId="4695"/>
    <cellStyle name="20% - Акцент6 8 3" xfId="3219"/>
    <cellStyle name="20% - Акцент6 8 3 2" xfId="5187"/>
    <cellStyle name="20% - Акцент6 8 4" xfId="4203"/>
    <cellStyle name="20% - Акцент6 9" xfId="473"/>
    <cellStyle name="20% - Акцент6 9 2" xfId="2687"/>
    <cellStyle name="20% - Акцент6 9 2 2" xfId="3712"/>
    <cellStyle name="20% - Акцент6 9 2 2 2" xfId="5680"/>
    <cellStyle name="20% - Акцент6 9 2 3" xfId="4696"/>
    <cellStyle name="20% - Акцент6 9 3" xfId="3220"/>
    <cellStyle name="20% - Акцент6 9 3 2" xfId="5188"/>
    <cellStyle name="20% - Акцент6 9 4" xfId="4204"/>
    <cellStyle name="20% — акцент6_Стоимость" xfId="474"/>
    <cellStyle name="40% — акцент1" xfId="475"/>
    <cellStyle name="40% - Акцент1 10" xfId="476"/>
    <cellStyle name="40% - Акцент1 10 2" xfId="2688"/>
    <cellStyle name="40% - Акцент1 10 2 2" xfId="3713"/>
    <cellStyle name="40% - Акцент1 10 2 2 2" xfId="5681"/>
    <cellStyle name="40% - Акцент1 10 2 3" xfId="4697"/>
    <cellStyle name="40% - Акцент1 10 3" xfId="3221"/>
    <cellStyle name="40% - Акцент1 10 3 2" xfId="5189"/>
    <cellStyle name="40% - Акцент1 10 4" xfId="4205"/>
    <cellStyle name="40% - Акцент1 11" xfId="477"/>
    <cellStyle name="40% - Акцент1 11 2" xfId="2689"/>
    <cellStyle name="40% - Акцент1 11 2 2" xfId="3714"/>
    <cellStyle name="40% - Акцент1 11 2 2 2" xfId="5682"/>
    <cellStyle name="40% - Акцент1 11 2 3" xfId="4698"/>
    <cellStyle name="40% - Акцент1 11 3" xfId="3222"/>
    <cellStyle name="40% - Акцент1 11 3 2" xfId="5190"/>
    <cellStyle name="40% - Акцент1 11 4" xfId="4206"/>
    <cellStyle name="40% - Акцент1 12" xfId="478"/>
    <cellStyle name="40% - Акцент1 12 2" xfId="2690"/>
    <cellStyle name="40% - Акцент1 12 2 2" xfId="3715"/>
    <cellStyle name="40% - Акцент1 12 2 2 2" xfId="5683"/>
    <cellStyle name="40% - Акцент1 12 2 3" xfId="4699"/>
    <cellStyle name="40% - Акцент1 12 3" xfId="3223"/>
    <cellStyle name="40% - Акцент1 12 3 2" xfId="5191"/>
    <cellStyle name="40% - Акцент1 12 4" xfId="4207"/>
    <cellStyle name="40% - Акцент1 13" xfId="479"/>
    <cellStyle name="40% - Акцент1 13 2" xfId="2691"/>
    <cellStyle name="40% - Акцент1 13 2 2" xfId="3716"/>
    <cellStyle name="40% - Акцент1 13 2 2 2" xfId="5684"/>
    <cellStyle name="40% - Акцент1 13 2 3" xfId="4700"/>
    <cellStyle name="40% - Акцент1 13 3" xfId="3224"/>
    <cellStyle name="40% - Акцент1 13 3 2" xfId="5192"/>
    <cellStyle name="40% - Акцент1 13 4" xfId="4208"/>
    <cellStyle name="40% - Акцент1 14" xfId="480"/>
    <cellStyle name="40% - Акцент1 14 2" xfId="2692"/>
    <cellStyle name="40% - Акцент1 14 2 2" xfId="3717"/>
    <cellStyle name="40% - Акцент1 14 2 2 2" xfId="5685"/>
    <cellStyle name="40% - Акцент1 14 2 3" xfId="4701"/>
    <cellStyle name="40% - Акцент1 14 3" xfId="3225"/>
    <cellStyle name="40% - Акцент1 14 3 2" xfId="5193"/>
    <cellStyle name="40% - Акцент1 14 4" xfId="4209"/>
    <cellStyle name="40% - Акцент1 15" xfId="481"/>
    <cellStyle name="40% - Акцент1 15 2" xfId="2693"/>
    <cellStyle name="40% - Акцент1 15 2 2" xfId="3718"/>
    <cellStyle name="40% - Акцент1 15 2 2 2" xfId="5686"/>
    <cellStyle name="40% - Акцент1 15 2 3" xfId="4702"/>
    <cellStyle name="40% - Акцент1 15 3" xfId="3226"/>
    <cellStyle name="40% - Акцент1 15 3 2" xfId="5194"/>
    <cellStyle name="40% - Акцент1 15 4" xfId="4210"/>
    <cellStyle name="40% - Акцент1 16" xfId="482"/>
    <cellStyle name="40% - Акцент1 16 2" xfId="2694"/>
    <cellStyle name="40% - Акцент1 16 2 2" xfId="3719"/>
    <cellStyle name="40% - Акцент1 16 2 2 2" xfId="5687"/>
    <cellStyle name="40% - Акцент1 16 2 3" xfId="4703"/>
    <cellStyle name="40% - Акцент1 16 3" xfId="3227"/>
    <cellStyle name="40% - Акцент1 16 3 2" xfId="5195"/>
    <cellStyle name="40% - Акцент1 16 4" xfId="4211"/>
    <cellStyle name="40% - Акцент1 17" xfId="483"/>
    <cellStyle name="40% - Акцент1 17 2" xfId="2695"/>
    <cellStyle name="40% - Акцент1 17 2 2" xfId="3720"/>
    <cellStyle name="40% - Акцент1 17 2 2 2" xfId="5688"/>
    <cellStyle name="40% - Акцент1 17 2 3" xfId="4704"/>
    <cellStyle name="40% - Акцент1 17 3" xfId="3228"/>
    <cellStyle name="40% - Акцент1 17 3 2" xfId="5196"/>
    <cellStyle name="40% - Акцент1 17 4" xfId="4212"/>
    <cellStyle name="40% - Акцент1 18" xfId="484"/>
    <cellStyle name="40% - Акцент1 18 2" xfId="2696"/>
    <cellStyle name="40% - Акцент1 18 2 2" xfId="3721"/>
    <cellStyle name="40% - Акцент1 18 2 2 2" xfId="5689"/>
    <cellStyle name="40% - Акцент1 18 2 3" xfId="4705"/>
    <cellStyle name="40% - Акцент1 18 3" xfId="3229"/>
    <cellStyle name="40% - Акцент1 18 3 2" xfId="5197"/>
    <cellStyle name="40% - Акцент1 18 4" xfId="4213"/>
    <cellStyle name="40% - Акцент1 19" xfId="485"/>
    <cellStyle name="40% - Акцент1 19 2" xfId="2697"/>
    <cellStyle name="40% - Акцент1 19 2 2" xfId="3722"/>
    <cellStyle name="40% - Акцент1 19 2 2 2" xfId="5690"/>
    <cellStyle name="40% - Акцент1 19 2 3" xfId="4706"/>
    <cellStyle name="40% - Акцент1 19 3" xfId="3230"/>
    <cellStyle name="40% - Акцент1 19 3 2" xfId="5198"/>
    <cellStyle name="40% - Акцент1 19 4" xfId="4214"/>
    <cellStyle name="40% - Акцент1 2" xfId="486"/>
    <cellStyle name="40% — акцент1 2" xfId="487"/>
    <cellStyle name="40% - Акцент1 2_Приложение 1" xfId="488"/>
    <cellStyle name="40% — акцент1 2_Приложение 1" xfId="489"/>
    <cellStyle name="40% - Акцент1 2_Приложение 1_1" xfId="490"/>
    <cellStyle name="40% — акцент1 2_Приложение 2" xfId="491"/>
    <cellStyle name="40% - Акцент1 2_Приложение 2_1" xfId="492"/>
    <cellStyle name="40% — акцент1 2_Стоимость" xfId="493"/>
    <cellStyle name="40% - Акцент1 2_Стоимость_1" xfId="494"/>
    <cellStyle name="40% — акцент1 2_Стоимость_1" xfId="495"/>
    <cellStyle name="40% - Акцент1 2_Стоимость_Стоимость" xfId="496"/>
    <cellStyle name="40% — акцент1 2_Стоимость_Стоимость" xfId="497"/>
    <cellStyle name="40% - Акцент1 20" xfId="498"/>
    <cellStyle name="40% - Акцент1 20 2" xfId="2698"/>
    <cellStyle name="40% - Акцент1 20 2 2" xfId="3723"/>
    <cellStyle name="40% - Акцент1 20 2 2 2" xfId="5691"/>
    <cellStyle name="40% - Акцент1 20 2 3" xfId="4707"/>
    <cellStyle name="40% - Акцент1 20 3" xfId="3231"/>
    <cellStyle name="40% - Акцент1 20 3 2" xfId="5199"/>
    <cellStyle name="40% - Акцент1 20 4" xfId="4215"/>
    <cellStyle name="40% - Акцент1 21" xfId="499"/>
    <cellStyle name="40% - Акцент1 21 2" xfId="2699"/>
    <cellStyle name="40% - Акцент1 21 2 2" xfId="3724"/>
    <cellStyle name="40% - Акцент1 21 2 2 2" xfId="5692"/>
    <cellStyle name="40% - Акцент1 21 2 3" xfId="4708"/>
    <cellStyle name="40% - Акцент1 21 3" xfId="3232"/>
    <cellStyle name="40% - Акцент1 21 3 2" xfId="5200"/>
    <cellStyle name="40% - Акцент1 21 4" xfId="4216"/>
    <cellStyle name="40% - Акцент1 22" xfId="500"/>
    <cellStyle name="40% - Акцент1 22 2" xfId="2700"/>
    <cellStyle name="40% - Акцент1 22 2 2" xfId="3725"/>
    <cellStyle name="40% - Акцент1 22 2 2 2" xfId="5693"/>
    <cellStyle name="40% - Акцент1 22 2 3" xfId="4709"/>
    <cellStyle name="40% - Акцент1 22 3" xfId="3233"/>
    <cellStyle name="40% - Акцент1 22 3 2" xfId="5201"/>
    <cellStyle name="40% - Акцент1 22 4" xfId="4217"/>
    <cellStyle name="40% - Акцент1 23" xfId="501"/>
    <cellStyle name="40% - Акцент1 23 2" xfId="2701"/>
    <cellStyle name="40% - Акцент1 23 2 2" xfId="3726"/>
    <cellStyle name="40% - Акцент1 23 2 2 2" xfId="5694"/>
    <cellStyle name="40% - Акцент1 23 2 3" xfId="4710"/>
    <cellStyle name="40% - Акцент1 23 3" xfId="3234"/>
    <cellStyle name="40% - Акцент1 23 3 2" xfId="5202"/>
    <cellStyle name="40% - Акцент1 23 4" xfId="4218"/>
    <cellStyle name="40% - Акцент1 24" xfId="502"/>
    <cellStyle name="40% - Акцент1 24 2" xfId="2702"/>
    <cellStyle name="40% - Акцент1 24 2 2" xfId="3727"/>
    <cellStyle name="40% - Акцент1 24 2 2 2" xfId="5695"/>
    <cellStyle name="40% - Акцент1 24 2 3" xfId="4711"/>
    <cellStyle name="40% - Акцент1 24 3" xfId="3235"/>
    <cellStyle name="40% - Акцент1 24 3 2" xfId="5203"/>
    <cellStyle name="40% - Акцент1 24 4" xfId="4219"/>
    <cellStyle name="40% - Акцент1 25" xfId="503"/>
    <cellStyle name="40% - Акцент1 25 2" xfId="2703"/>
    <cellStyle name="40% - Акцент1 25 2 2" xfId="3728"/>
    <cellStyle name="40% - Акцент1 25 2 2 2" xfId="5696"/>
    <cellStyle name="40% - Акцент1 25 2 3" xfId="4712"/>
    <cellStyle name="40% - Акцент1 25 3" xfId="3236"/>
    <cellStyle name="40% - Акцент1 25 3 2" xfId="5204"/>
    <cellStyle name="40% - Акцент1 25 4" xfId="4220"/>
    <cellStyle name="40% - Акцент1 26" xfId="504"/>
    <cellStyle name="40% - Акцент1 26 2" xfId="2704"/>
    <cellStyle name="40% - Акцент1 26 2 2" xfId="3729"/>
    <cellStyle name="40% - Акцент1 26 2 2 2" xfId="5697"/>
    <cellStyle name="40% - Акцент1 26 2 3" xfId="4713"/>
    <cellStyle name="40% - Акцент1 26 3" xfId="3237"/>
    <cellStyle name="40% - Акцент1 26 3 2" xfId="5205"/>
    <cellStyle name="40% - Акцент1 26 4" xfId="4221"/>
    <cellStyle name="40% - Акцент1 27" xfId="505"/>
    <cellStyle name="40% - Акцент1 27 2" xfId="2705"/>
    <cellStyle name="40% - Акцент1 27 2 2" xfId="3730"/>
    <cellStyle name="40% - Акцент1 27 2 2 2" xfId="5698"/>
    <cellStyle name="40% - Акцент1 27 2 3" xfId="4714"/>
    <cellStyle name="40% - Акцент1 27 3" xfId="3238"/>
    <cellStyle name="40% - Акцент1 27 3 2" xfId="5206"/>
    <cellStyle name="40% - Акцент1 27 4" xfId="4222"/>
    <cellStyle name="40% - Акцент1 28" xfId="506"/>
    <cellStyle name="40% - Акцент1 28 2" xfId="2706"/>
    <cellStyle name="40% - Акцент1 28 2 2" xfId="3731"/>
    <cellStyle name="40% - Акцент1 28 2 2 2" xfId="5699"/>
    <cellStyle name="40% - Акцент1 28 2 3" xfId="4715"/>
    <cellStyle name="40% - Акцент1 28 3" xfId="3239"/>
    <cellStyle name="40% - Акцент1 28 3 2" xfId="5207"/>
    <cellStyle name="40% - Акцент1 28 4" xfId="4223"/>
    <cellStyle name="40% - Акцент1 29" xfId="507"/>
    <cellStyle name="40% - Акцент1 29 2" xfId="2707"/>
    <cellStyle name="40% - Акцент1 29 2 2" xfId="3732"/>
    <cellStyle name="40% - Акцент1 29 2 2 2" xfId="5700"/>
    <cellStyle name="40% - Акцент1 29 2 3" xfId="4716"/>
    <cellStyle name="40% - Акцент1 29 3" xfId="3240"/>
    <cellStyle name="40% - Акцент1 29 3 2" xfId="5208"/>
    <cellStyle name="40% - Акцент1 29 4" xfId="4224"/>
    <cellStyle name="40% - Акцент1 3" xfId="508"/>
    <cellStyle name="40% — акцент1 3" xfId="509"/>
    <cellStyle name="40% - Акцент1 3_Приложение 1" xfId="510"/>
    <cellStyle name="40% — акцент1 3_Приложение 1" xfId="511"/>
    <cellStyle name="40% - Акцент1 3_Приложение 1_1" xfId="512"/>
    <cellStyle name="40% — акцент1 3_Приложение 2" xfId="513"/>
    <cellStyle name="40% - Акцент1 3_Приложение 2_1" xfId="514"/>
    <cellStyle name="40% — акцент1 3_Стоимость" xfId="515"/>
    <cellStyle name="40% - Акцент1 3_Стоимость_1" xfId="516"/>
    <cellStyle name="40% — акцент1 3_Стоимость_1" xfId="517"/>
    <cellStyle name="40% - Акцент1 3_Стоимость_Стоимость" xfId="518"/>
    <cellStyle name="40% — акцент1 3_Стоимость_Стоимость" xfId="519"/>
    <cellStyle name="40% - Акцент1 30" xfId="520"/>
    <cellStyle name="40% - Акцент1 30 2" xfId="2708"/>
    <cellStyle name="40% - Акцент1 30 2 2" xfId="3733"/>
    <cellStyle name="40% - Акцент1 30 2 2 2" xfId="5701"/>
    <cellStyle name="40% - Акцент1 30 2 3" xfId="4717"/>
    <cellStyle name="40% - Акцент1 30 3" xfId="3241"/>
    <cellStyle name="40% - Акцент1 30 3 2" xfId="5209"/>
    <cellStyle name="40% - Акцент1 30 4" xfId="4225"/>
    <cellStyle name="40% - Акцент1 31" xfId="521"/>
    <cellStyle name="40% - Акцент1 31 2" xfId="2709"/>
    <cellStyle name="40% - Акцент1 31 2 2" xfId="3734"/>
    <cellStyle name="40% - Акцент1 31 2 2 2" xfId="5702"/>
    <cellStyle name="40% - Акцент1 31 2 3" xfId="4718"/>
    <cellStyle name="40% - Акцент1 31 3" xfId="3242"/>
    <cellStyle name="40% - Акцент1 31 3 2" xfId="5210"/>
    <cellStyle name="40% - Акцент1 31 4" xfId="4226"/>
    <cellStyle name="40% - Акцент1 32" xfId="522"/>
    <cellStyle name="40% - Акцент1 32 2" xfId="2710"/>
    <cellStyle name="40% - Акцент1 32 2 2" xfId="3735"/>
    <cellStyle name="40% - Акцент1 32 2 2 2" xfId="5703"/>
    <cellStyle name="40% - Акцент1 32 2 3" xfId="4719"/>
    <cellStyle name="40% - Акцент1 32 3" xfId="3243"/>
    <cellStyle name="40% - Акцент1 32 3 2" xfId="5211"/>
    <cellStyle name="40% - Акцент1 32 4" xfId="4227"/>
    <cellStyle name="40% - Акцент1 33" xfId="523"/>
    <cellStyle name="40% - Акцент1 33 2" xfId="2711"/>
    <cellStyle name="40% - Акцент1 33 2 2" xfId="3736"/>
    <cellStyle name="40% - Акцент1 33 2 2 2" xfId="5704"/>
    <cellStyle name="40% - Акцент1 33 2 3" xfId="4720"/>
    <cellStyle name="40% - Акцент1 33 3" xfId="3244"/>
    <cellStyle name="40% - Акцент1 33 3 2" xfId="5212"/>
    <cellStyle name="40% - Акцент1 33 4" xfId="4228"/>
    <cellStyle name="40% - Акцент1 34" xfId="524"/>
    <cellStyle name="40% - Акцент1 34 2" xfId="2712"/>
    <cellStyle name="40% - Акцент1 34 2 2" xfId="3737"/>
    <cellStyle name="40% - Акцент1 34 2 2 2" xfId="5705"/>
    <cellStyle name="40% - Акцент1 34 2 3" xfId="4721"/>
    <cellStyle name="40% - Акцент1 34 3" xfId="3245"/>
    <cellStyle name="40% - Акцент1 34 3 2" xfId="5213"/>
    <cellStyle name="40% - Акцент1 34 4" xfId="4229"/>
    <cellStyle name="40% - Акцент1 35" xfId="525"/>
    <cellStyle name="40% - Акцент1 35 2" xfId="2713"/>
    <cellStyle name="40% - Акцент1 35 2 2" xfId="3738"/>
    <cellStyle name="40% - Акцент1 35 2 2 2" xfId="5706"/>
    <cellStyle name="40% - Акцент1 35 2 3" xfId="4722"/>
    <cellStyle name="40% - Акцент1 35 3" xfId="3246"/>
    <cellStyle name="40% - Акцент1 35 3 2" xfId="5214"/>
    <cellStyle name="40% - Акцент1 35 4" xfId="4230"/>
    <cellStyle name="40% - Акцент1 36" xfId="526"/>
    <cellStyle name="40% - Акцент1 36 2" xfId="2714"/>
    <cellStyle name="40% - Акцент1 36 2 2" xfId="3739"/>
    <cellStyle name="40% - Акцент1 36 2 2 2" xfId="5707"/>
    <cellStyle name="40% - Акцент1 36 2 3" xfId="4723"/>
    <cellStyle name="40% - Акцент1 36 3" xfId="3247"/>
    <cellStyle name="40% - Акцент1 36 3 2" xfId="5215"/>
    <cellStyle name="40% - Акцент1 36 4" xfId="4231"/>
    <cellStyle name="40% - Акцент1 37" xfId="527"/>
    <cellStyle name="40% - Акцент1 37 2" xfId="2715"/>
    <cellStyle name="40% - Акцент1 37 2 2" xfId="3740"/>
    <cellStyle name="40% - Акцент1 37 2 2 2" xfId="5708"/>
    <cellStyle name="40% - Акцент1 37 2 3" xfId="4724"/>
    <cellStyle name="40% - Акцент1 37 3" xfId="3248"/>
    <cellStyle name="40% - Акцент1 37 3 2" xfId="5216"/>
    <cellStyle name="40% - Акцент1 37 4" xfId="4232"/>
    <cellStyle name="40% - Акцент1 38" xfId="528"/>
    <cellStyle name="40% - Акцент1 38 2" xfId="2716"/>
    <cellStyle name="40% - Акцент1 38 2 2" xfId="3741"/>
    <cellStyle name="40% - Акцент1 38 2 2 2" xfId="5709"/>
    <cellStyle name="40% - Акцент1 38 2 3" xfId="4725"/>
    <cellStyle name="40% - Акцент1 38 3" xfId="3249"/>
    <cellStyle name="40% - Акцент1 38 3 2" xfId="5217"/>
    <cellStyle name="40% - Акцент1 38 4" xfId="4233"/>
    <cellStyle name="40% - Акцент1 39" xfId="529"/>
    <cellStyle name="40% - Акцент1 39 2" xfId="2717"/>
    <cellStyle name="40% - Акцент1 39 2 2" xfId="3742"/>
    <cellStyle name="40% - Акцент1 39 2 2 2" xfId="5710"/>
    <cellStyle name="40% - Акцент1 39 2 3" xfId="4726"/>
    <cellStyle name="40% - Акцент1 39 3" xfId="3250"/>
    <cellStyle name="40% - Акцент1 39 3 2" xfId="5218"/>
    <cellStyle name="40% - Акцент1 39 4" xfId="4234"/>
    <cellStyle name="40% - Акцент1 4" xfId="530"/>
    <cellStyle name="40% — акцент1 4" xfId="531"/>
    <cellStyle name="40% - Акцент1 4_Приложение 1" xfId="532"/>
    <cellStyle name="40% — акцент1 4_Приложение 1" xfId="533"/>
    <cellStyle name="40% - Акцент1 4_Приложение 1_1" xfId="534"/>
    <cellStyle name="40% — акцент1 4_Приложение 2" xfId="535"/>
    <cellStyle name="40% - Акцент1 4_Приложение 2_1" xfId="536"/>
    <cellStyle name="40% — акцент1 4_Стоимость" xfId="537"/>
    <cellStyle name="40% - Акцент1 4_Стоимость_1" xfId="538"/>
    <cellStyle name="40% — акцент1 4_Стоимость_1" xfId="539"/>
    <cellStyle name="40% - Акцент1 4_Стоимость_Стоимость" xfId="540"/>
    <cellStyle name="40% — акцент1 4_Стоимость_Стоимость" xfId="541"/>
    <cellStyle name="40% - Акцент1 40" xfId="542"/>
    <cellStyle name="40% - Акцент1 40 2" xfId="2718"/>
    <cellStyle name="40% - Акцент1 40 2 2" xfId="3743"/>
    <cellStyle name="40% - Акцент1 40 2 2 2" xfId="5711"/>
    <cellStyle name="40% - Акцент1 40 2 3" xfId="4727"/>
    <cellStyle name="40% - Акцент1 40 3" xfId="3251"/>
    <cellStyle name="40% - Акцент1 40 3 2" xfId="5219"/>
    <cellStyle name="40% - Акцент1 40 4" xfId="4235"/>
    <cellStyle name="40% - Акцент1 41" xfId="543"/>
    <cellStyle name="40% - Акцент1 41 2" xfId="2719"/>
    <cellStyle name="40% - Акцент1 41 2 2" xfId="3744"/>
    <cellStyle name="40% - Акцент1 41 2 2 2" xfId="5712"/>
    <cellStyle name="40% - Акцент1 41 2 3" xfId="4728"/>
    <cellStyle name="40% - Акцент1 41 3" xfId="3252"/>
    <cellStyle name="40% - Акцент1 41 3 2" xfId="5220"/>
    <cellStyle name="40% - Акцент1 41 4" xfId="4236"/>
    <cellStyle name="40% - Акцент1 42" xfId="544"/>
    <cellStyle name="40% - Акцент1 42 2" xfId="2720"/>
    <cellStyle name="40% - Акцент1 42 2 2" xfId="3745"/>
    <cellStyle name="40% - Акцент1 42 2 2 2" xfId="5713"/>
    <cellStyle name="40% - Акцент1 42 2 3" xfId="4729"/>
    <cellStyle name="40% - Акцент1 42 3" xfId="3253"/>
    <cellStyle name="40% - Акцент1 42 3 2" xfId="5221"/>
    <cellStyle name="40% - Акцент1 42 4" xfId="4237"/>
    <cellStyle name="40% - Акцент1 43" xfId="545"/>
    <cellStyle name="40% - Акцент1 43 2" xfId="2721"/>
    <cellStyle name="40% - Акцент1 43 2 2" xfId="3746"/>
    <cellStyle name="40% - Акцент1 43 2 2 2" xfId="5714"/>
    <cellStyle name="40% - Акцент1 43 2 3" xfId="4730"/>
    <cellStyle name="40% - Акцент1 43 3" xfId="3254"/>
    <cellStyle name="40% - Акцент1 43 3 2" xfId="5222"/>
    <cellStyle name="40% - Акцент1 43 4" xfId="4238"/>
    <cellStyle name="40% - Акцент1 44" xfId="546"/>
    <cellStyle name="40% - Акцент1 44 2" xfId="2722"/>
    <cellStyle name="40% - Акцент1 44 2 2" xfId="3747"/>
    <cellStyle name="40% - Акцент1 44 2 2 2" xfId="5715"/>
    <cellStyle name="40% - Акцент1 44 2 3" xfId="4731"/>
    <cellStyle name="40% - Акцент1 44 3" xfId="3255"/>
    <cellStyle name="40% - Акцент1 44 3 2" xfId="5223"/>
    <cellStyle name="40% - Акцент1 44 4" xfId="4239"/>
    <cellStyle name="40% - Акцент1 45" xfId="547"/>
    <cellStyle name="40% - Акцент1 45 2" xfId="2723"/>
    <cellStyle name="40% - Акцент1 45 2 2" xfId="3748"/>
    <cellStyle name="40% - Акцент1 45 2 2 2" xfId="5716"/>
    <cellStyle name="40% - Акцент1 45 2 3" xfId="4732"/>
    <cellStyle name="40% - Акцент1 45 3" xfId="3256"/>
    <cellStyle name="40% - Акцент1 45 3 2" xfId="5224"/>
    <cellStyle name="40% - Акцент1 45 4" xfId="4240"/>
    <cellStyle name="40% - Акцент1 5" xfId="548"/>
    <cellStyle name="40% - Акцент1 5 2" xfId="2724"/>
    <cellStyle name="40% - Акцент1 5 2 2" xfId="3749"/>
    <cellStyle name="40% - Акцент1 5 2 2 2" xfId="5717"/>
    <cellStyle name="40% - Акцент1 5 2 3" xfId="4733"/>
    <cellStyle name="40% - Акцент1 5 3" xfId="3257"/>
    <cellStyle name="40% - Акцент1 5 3 2" xfId="5225"/>
    <cellStyle name="40% - Акцент1 5 4" xfId="4241"/>
    <cellStyle name="40% - Акцент1 6" xfId="549"/>
    <cellStyle name="40% - Акцент1 6 2" xfId="2725"/>
    <cellStyle name="40% - Акцент1 6 2 2" xfId="3750"/>
    <cellStyle name="40% - Акцент1 6 2 2 2" xfId="5718"/>
    <cellStyle name="40% - Акцент1 6 2 3" xfId="4734"/>
    <cellStyle name="40% - Акцент1 6 3" xfId="3258"/>
    <cellStyle name="40% - Акцент1 6 3 2" xfId="5226"/>
    <cellStyle name="40% - Акцент1 6 4" xfId="4242"/>
    <cellStyle name="40% - Акцент1 7" xfId="550"/>
    <cellStyle name="40% - Акцент1 7 2" xfId="2726"/>
    <cellStyle name="40% - Акцент1 7 2 2" xfId="3751"/>
    <cellStyle name="40% - Акцент1 7 2 2 2" xfId="5719"/>
    <cellStyle name="40% - Акцент1 7 2 3" xfId="4735"/>
    <cellStyle name="40% - Акцент1 7 3" xfId="3259"/>
    <cellStyle name="40% - Акцент1 7 3 2" xfId="5227"/>
    <cellStyle name="40% - Акцент1 7 4" xfId="4243"/>
    <cellStyle name="40% - Акцент1 8" xfId="551"/>
    <cellStyle name="40% - Акцент1 8 2" xfId="2727"/>
    <cellStyle name="40% - Акцент1 8 2 2" xfId="3752"/>
    <cellStyle name="40% - Акцент1 8 2 2 2" xfId="5720"/>
    <cellStyle name="40% - Акцент1 8 2 3" xfId="4736"/>
    <cellStyle name="40% - Акцент1 8 3" xfId="3260"/>
    <cellStyle name="40% - Акцент1 8 3 2" xfId="5228"/>
    <cellStyle name="40% - Акцент1 8 4" xfId="4244"/>
    <cellStyle name="40% - Акцент1 9" xfId="552"/>
    <cellStyle name="40% - Акцент1 9 2" xfId="2728"/>
    <cellStyle name="40% - Акцент1 9 2 2" xfId="3753"/>
    <cellStyle name="40% - Акцент1 9 2 2 2" xfId="5721"/>
    <cellStyle name="40% - Акцент1 9 2 3" xfId="4737"/>
    <cellStyle name="40% - Акцент1 9 3" xfId="3261"/>
    <cellStyle name="40% - Акцент1 9 3 2" xfId="5229"/>
    <cellStyle name="40% - Акцент1 9 4" xfId="4245"/>
    <cellStyle name="40% — акцент1_Стоимость" xfId="553"/>
    <cellStyle name="40% — акцент2" xfId="554"/>
    <cellStyle name="40% - Акцент2 10" xfId="555"/>
    <cellStyle name="40% - Акцент2 10 2" xfId="2729"/>
    <cellStyle name="40% - Акцент2 10 2 2" xfId="3754"/>
    <cellStyle name="40% - Акцент2 10 2 2 2" xfId="5722"/>
    <cellStyle name="40% - Акцент2 10 2 3" xfId="4738"/>
    <cellStyle name="40% - Акцент2 10 3" xfId="3262"/>
    <cellStyle name="40% - Акцент2 10 3 2" xfId="5230"/>
    <cellStyle name="40% - Акцент2 10 4" xfId="4246"/>
    <cellStyle name="40% - Акцент2 11" xfId="556"/>
    <cellStyle name="40% - Акцент2 11 2" xfId="2730"/>
    <cellStyle name="40% - Акцент2 11 2 2" xfId="3755"/>
    <cellStyle name="40% - Акцент2 11 2 2 2" xfId="5723"/>
    <cellStyle name="40% - Акцент2 11 2 3" xfId="4739"/>
    <cellStyle name="40% - Акцент2 11 3" xfId="3263"/>
    <cellStyle name="40% - Акцент2 11 3 2" xfId="5231"/>
    <cellStyle name="40% - Акцент2 11 4" xfId="4247"/>
    <cellStyle name="40% - Акцент2 12" xfId="557"/>
    <cellStyle name="40% - Акцент2 12 2" xfId="2731"/>
    <cellStyle name="40% - Акцент2 12 2 2" xfId="3756"/>
    <cellStyle name="40% - Акцент2 12 2 2 2" xfId="5724"/>
    <cellStyle name="40% - Акцент2 12 2 3" xfId="4740"/>
    <cellStyle name="40% - Акцент2 12 3" xfId="3264"/>
    <cellStyle name="40% - Акцент2 12 3 2" xfId="5232"/>
    <cellStyle name="40% - Акцент2 12 4" xfId="4248"/>
    <cellStyle name="40% - Акцент2 13" xfId="558"/>
    <cellStyle name="40% - Акцент2 13 2" xfId="2732"/>
    <cellStyle name="40% - Акцент2 13 2 2" xfId="3757"/>
    <cellStyle name="40% - Акцент2 13 2 2 2" xfId="5725"/>
    <cellStyle name="40% - Акцент2 13 2 3" xfId="4741"/>
    <cellStyle name="40% - Акцент2 13 3" xfId="3265"/>
    <cellStyle name="40% - Акцент2 13 3 2" xfId="5233"/>
    <cellStyle name="40% - Акцент2 13 4" xfId="4249"/>
    <cellStyle name="40% - Акцент2 14" xfId="559"/>
    <cellStyle name="40% - Акцент2 14 2" xfId="2733"/>
    <cellStyle name="40% - Акцент2 14 2 2" xfId="3758"/>
    <cellStyle name="40% - Акцент2 14 2 2 2" xfId="5726"/>
    <cellStyle name="40% - Акцент2 14 2 3" xfId="4742"/>
    <cellStyle name="40% - Акцент2 14 3" xfId="3266"/>
    <cellStyle name="40% - Акцент2 14 3 2" xfId="5234"/>
    <cellStyle name="40% - Акцент2 14 4" xfId="4250"/>
    <cellStyle name="40% - Акцент2 15" xfId="560"/>
    <cellStyle name="40% - Акцент2 15 2" xfId="2734"/>
    <cellStyle name="40% - Акцент2 15 2 2" xfId="3759"/>
    <cellStyle name="40% - Акцент2 15 2 2 2" xfId="5727"/>
    <cellStyle name="40% - Акцент2 15 2 3" xfId="4743"/>
    <cellStyle name="40% - Акцент2 15 3" xfId="3267"/>
    <cellStyle name="40% - Акцент2 15 3 2" xfId="5235"/>
    <cellStyle name="40% - Акцент2 15 4" xfId="4251"/>
    <cellStyle name="40% - Акцент2 16" xfId="561"/>
    <cellStyle name="40% - Акцент2 16 2" xfId="2735"/>
    <cellStyle name="40% - Акцент2 16 2 2" xfId="3760"/>
    <cellStyle name="40% - Акцент2 16 2 2 2" xfId="5728"/>
    <cellStyle name="40% - Акцент2 16 2 3" xfId="4744"/>
    <cellStyle name="40% - Акцент2 16 3" xfId="3268"/>
    <cellStyle name="40% - Акцент2 16 3 2" xfId="5236"/>
    <cellStyle name="40% - Акцент2 16 4" xfId="4252"/>
    <cellStyle name="40% - Акцент2 17" xfId="562"/>
    <cellStyle name="40% - Акцент2 17 2" xfId="2736"/>
    <cellStyle name="40% - Акцент2 17 2 2" xfId="3761"/>
    <cellStyle name="40% - Акцент2 17 2 2 2" xfId="5729"/>
    <cellStyle name="40% - Акцент2 17 2 3" xfId="4745"/>
    <cellStyle name="40% - Акцент2 17 3" xfId="3269"/>
    <cellStyle name="40% - Акцент2 17 3 2" xfId="5237"/>
    <cellStyle name="40% - Акцент2 17 4" xfId="4253"/>
    <cellStyle name="40% - Акцент2 18" xfId="563"/>
    <cellStyle name="40% - Акцент2 18 2" xfId="2737"/>
    <cellStyle name="40% - Акцент2 18 2 2" xfId="3762"/>
    <cellStyle name="40% - Акцент2 18 2 2 2" xfId="5730"/>
    <cellStyle name="40% - Акцент2 18 2 3" xfId="4746"/>
    <cellStyle name="40% - Акцент2 18 3" xfId="3270"/>
    <cellStyle name="40% - Акцент2 18 3 2" xfId="5238"/>
    <cellStyle name="40% - Акцент2 18 4" xfId="4254"/>
    <cellStyle name="40% - Акцент2 19" xfId="564"/>
    <cellStyle name="40% - Акцент2 19 2" xfId="2738"/>
    <cellStyle name="40% - Акцент2 19 2 2" xfId="3763"/>
    <cellStyle name="40% - Акцент2 19 2 2 2" xfId="5731"/>
    <cellStyle name="40% - Акцент2 19 2 3" xfId="4747"/>
    <cellStyle name="40% - Акцент2 19 3" xfId="3271"/>
    <cellStyle name="40% - Акцент2 19 3 2" xfId="5239"/>
    <cellStyle name="40% - Акцент2 19 4" xfId="4255"/>
    <cellStyle name="40% - Акцент2 2" xfId="565"/>
    <cellStyle name="40% — акцент2 2" xfId="566"/>
    <cellStyle name="40% - Акцент2 2_Приложение 1" xfId="567"/>
    <cellStyle name="40% — акцент2 2_Приложение 1" xfId="568"/>
    <cellStyle name="40% - Акцент2 2_Приложение 1_1" xfId="569"/>
    <cellStyle name="40% — акцент2 2_Приложение 2" xfId="570"/>
    <cellStyle name="40% - Акцент2 2_Приложение 2_1" xfId="571"/>
    <cellStyle name="40% — акцент2 2_Стоимость" xfId="572"/>
    <cellStyle name="40% - Акцент2 2_Стоимость_1" xfId="573"/>
    <cellStyle name="40% — акцент2 2_Стоимость_1" xfId="574"/>
    <cellStyle name="40% - Акцент2 2_Стоимость_Стоимость" xfId="575"/>
    <cellStyle name="40% — акцент2 2_Стоимость_Стоимость" xfId="576"/>
    <cellStyle name="40% - Акцент2 20" xfId="577"/>
    <cellStyle name="40% - Акцент2 20 2" xfId="2739"/>
    <cellStyle name="40% - Акцент2 20 2 2" xfId="3764"/>
    <cellStyle name="40% - Акцент2 20 2 2 2" xfId="5732"/>
    <cellStyle name="40% - Акцент2 20 2 3" xfId="4748"/>
    <cellStyle name="40% - Акцент2 20 3" xfId="3272"/>
    <cellStyle name="40% - Акцент2 20 3 2" xfId="5240"/>
    <cellStyle name="40% - Акцент2 20 4" xfId="4256"/>
    <cellStyle name="40% - Акцент2 21" xfId="578"/>
    <cellStyle name="40% - Акцент2 21 2" xfId="2740"/>
    <cellStyle name="40% - Акцент2 21 2 2" xfId="3765"/>
    <cellStyle name="40% - Акцент2 21 2 2 2" xfId="5733"/>
    <cellStyle name="40% - Акцент2 21 2 3" xfId="4749"/>
    <cellStyle name="40% - Акцент2 21 3" xfId="3273"/>
    <cellStyle name="40% - Акцент2 21 3 2" xfId="5241"/>
    <cellStyle name="40% - Акцент2 21 4" xfId="4257"/>
    <cellStyle name="40% - Акцент2 22" xfId="579"/>
    <cellStyle name="40% - Акцент2 22 2" xfId="2741"/>
    <cellStyle name="40% - Акцент2 22 2 2" xfId="3766"/>
    <cellStyle name="40% - Акцент2 22 2 2 2" xfId="5734"/>
    <cellStyle name="40% - Акцент2 22 2 3" xfId="4750"/>
    <cellStyle name="40% - Акцент2 22 3" xfId="3274"/>
    <cellStyle name="40% - Акцент2 22 3 2" xfId="5242"/>
    <cellStyle name="40% - Акцент2 22 4" xfId="4258"/>
    <cellStyle name="40% - Акцент2 23" xfId="580"/>
    <cellStyle name="40% - Акцент2 23 2" xfId="2742"/>
    <cellStyle name="40% - Акцент2 23 2 2" xfId="3767"/>
    <cellStyle name="40% - Акцент2 23 2 2 2" xfId="5735"/>
    <cellStyle name="40% - Акцент2 23 2 3" xfId="4751"/>
    <cellStyle name="40% - Акцент2 23 3" xfId="3275"/>
    <cellStyle name="40% - Акцент2 23 3 2" xfId="5243"/>
    <cellStyle name="40% - Акцент2 23 4" xfId="4259"/>
    <cellStyle name="40% - Акцент2 24" xfId="581"/>
    <cellStyle name="40% - Акцент2 24 2" xfId="2743"/>
    <cellStyle name="40% - Акцент2 24 2 2" xfId="3768"/>
    <cellStyle name="40% - Акцент2 24 2 2 2" xfId="5736"/>
    <cellStyle name="40% - Акцент2 24 2 3" xfId="4752"/>
    <cellStyle name="40% - Акцент2 24 3" xfId="3276"/>
    <cellStyle name="40% - Акцент2 24 3 2" xfId="5244"/>
    <cellStyle name="40% - Акцент2 24 4" xfId="4260"/>
    <cellStyle name="40% - Акцент2 25" xfId="582"/>
    <cellStyle name="40% - Акцент2 25 2" xfId="2744"/>
    <cellStyle name="40% - Акцент2 25 2 2" xfId="3769"/>
    <cellStyle name="40% - Акцент2 25 2 2 2" xfId="5737"/>
    <cellStyle name="40% - Акцент2 25 2 3" xfId="4753"/>
    <cellStyle name="40% - Акцент2 25 3" xfId="3277"/>
    <cellStyle name="40% - Акцент2 25 3 2" xfId="5245"/>
    <cellStyle name="40% - Акцент2 25 4" xfId="4261"/>
    <cellStyle name="40% - Акцент2 26" xfId="583"/>
    <cellStyle name="40% - Акцент2 26 2" xfId="2745"/>
    <cellStyle name="40% - Акцент2 26 2 2" xfId="3770"/>
    <cellStyle name="40% - Акцент2 26 2 2 2" xfId="5738"/>
    <cellStyle name="40% - Акцент2 26 2 3" xfId="4754"/>
    <cellStyle name="40% - Акцент2 26 3" xfId="3278"/>
    <cellStyle name="40% - Акцент2 26 3 2" xfId="5246"/>
    <cellStyle name="40% - Акцент2 26 4" xfId="4262"/>
    <cellStyle name="40% - Акцент2 27" xfId="584"/>
    <cellStyle name="40% - Акцент2 27 2" xfId="2746"/>
    <cellStyle name="40% - Акцент2 27 2 2" xfId="3771"/>
    <cellStyle name="40% - Акцент2 27 2 2 2" xfId="5739"/>
    <cellStyle name="40% - Акцент2 27 2 3" xfId="4755"/>
    <cellStyle name="40% - Акцент2 27 3" xfId="3279"/>
    <cellStyle name="40% - Акцент2 27 3 2" xfId="5247"/>
    <cellStyle name="40% - Акцент2 27 4" xfId="4263"/>
    <cellStyle name="40% - Акцент2 28" xfId="585"/>
    <cellStyle name="40% - Акцент2 28 2" xfId="2747"/>
    <cellStyle name="40% - Акцент2 28 2 2" xfId="3772"/>
    <cellStyle name="40% - Акцент2 28 2 2 2" xfId="5740"/>
    <cellStyle name="40% - Акцент2 28 2 3" xfId="4756"/>
    <cellStyle name="40% - Акцент2 28 3" xfId="3280"/>
    <cellStyle name="40% - Акцент2 28 3 2" xfId="5248"/>
    <cellStyle name="40% - Акцент2 28 4" xfId="4264"/>
    <cellStyle name="40% - Акцент2 29" xfId="586"/>
    <cellStyle name="40% - Акцент2 29 2" xfId="2748"/>
    <cellStyle name="40% - Акцент2 29 2 2" xfId="3773"/>
    <cellStyle name="40% - Акцент2 29 2 2 2" xfId="5741"/>
    <cellStyle name="40% - Акцент2 29 2 3" xfId="4757"/>
    <cellStyle name="40% - Акцент2 29 3" xfId="3281"/>
    <cellStyle name="40% - Акцент2 29 3 2" xfId="5249"/>
    <cellStyle name="40% - Акцент2 29 4" xfId="4265"/>
    <cellStyle name="40% - Акцент2 3" xfId="587"/>
    <cellStyle name="40% — акцент2 3" xfId="588"/>
    <cellStyle name="40% - Акцент2 3_Приложение 1" xfId="589"/>
    <cellStyle name="40% — акцент2 3_Приложение 1" xfId="590"/>
    <cellStyle name="40% - Акцент2 3_Приложение 1_1" xfId="591"/>
    <cellStyle name="40% — акцент2 3_Приложение 2" xfId="592"/>
    <cellStyle name="40% - Акцент2 3_Приложение 2_1" xfId="593"/>
    <cellStyle name="40% — акцент2 3_Стоимость" xfId="594"/>
    <cellStyle name="40% - Акцент2 3_Стоимость_1" xfId="595"/>
    <cellStyle name="40% — акцент2 3_Стоимость_1" xfId="596"/>
    <cellStyle name="40% - Акцент2 3_Стоимость_Стоимость" xfId="597"/>
    <cellStyle name="40% — акцент2 3_Стоимость_Стоимость" xfId="598"/>
    <cellStyle name="40% - Акцент2 30" xfId="599"/>
    <cellStyle name="40% - Акцент2 30 2" xfId="2749"/>
    <cellStyle name="40% - Акцент2 30 2 2" xfId="3774"/>
    <cellStyle name="40% - Акцент2 30 2 2 2" xfId="5742"/>
    <cellStyle name="40% - Акцент2 30 2 3" xfId="4758"/>
    <cellStyle name="40% - Акцент2 30 3" xfId="3282"/>
    <cellStyle name="40% - Акцент2 30 3 2" xfId="5250"/>
    <cellStyle name="40% - Акцент2 30 4" xfId="4266"/>
    <cellStyle name="40% - Акцент2 31" xfId="600"/>
    <cellStyle name="40% - Акцент2 31 2" xfId="2750"/>
    <cellStyle name="40% - Акцент2 31 2 2" xfId="3775"/>
    <cellStyle name="40% - Акцент2 31 2 2 2" xfId="5743"/>
    <cellStyle name="40% - Акцент2 31 2 3" xfId="4759"/>
    <cellStyle name="40% - Акцент2 31 3" xfId="3283"/>
    <cellStyle name="40% - Акцент2 31 3 2" xfId="5251"/>
    <cellStyle name="40% - Акцент2 31 4" xfId="4267"/>
    <cellStyle name="40% - Акцент2 32" xfId="601"/>
    <cellStyle name="40% - Акцент2 32 2" xfId="2751"/>
    <cellStyle name="40% - Акцент2 32 2 2" xfId="3776"/>
    <cellStyle name="40% - Акцент2 32 2 2 2" xfId="5744"/>
    <cellStyle name="40% - Акцент2 32 2 3" xfId="4760"/>
    <cellStyle name="40% - Акцент2 32 3" xfId="3284"/>
    <cellStyle name="40% - Акцент2 32 3 2" xfId="5252"/>
    <cellStyle name="40% - Акцент2 32 4" xfId="4268"/>
    <cellStyle name="40% - Акцент2 33" xfId="602"/>
    <cellStyle name="40% - Акцент2 33 2" xfId="2752"/>
    <cellStyle name="40% - Акцент2 33 2 2" xfId="3777"/>
    <cellStyle name="40% - Акцент2 33 2 2 2" xfId="5745"/>
    <cellStyle name="40% - Акцент2 33 2 3" xfId="4761"/>
    <cellStyle name="40% - Акцент2 33 3" xfId="3285"/>
    <cellStyle name="40% - Акцент2 33 3 2" xfId="5253"/>
    <cellStyle name="40% - Акцент2 33 4" xfId="4269"/>
    <cellStyle name="40% - Акцент2 34" xfId="603"/>
    <cellStyle name="40% - Акцент2 34 2" xfId="2753"/>
    <cellStyle name="40% - Акцент2 34 2 2" xfId="3778"/>
    <cellStyle name="40% - Акцент2 34 2 2 2" xfId="5746"/>
    <cellStyle name="40% - Акцент2 34 2 3" xfId="4762"/>
    <cellStyle name="40% - Акцент2 34 3" xfId="3286"/>
    <cellStyle name="40% - Акцент2 34 3 2" xfId="5254"/>
    <cellStyle name="40% - Акцент2 34 4" xfId="4270"/>
    <cellStyle name="40% - Акцент2 35" xfId="604"/>
    <cellStyle name="40% - Акцент2 35 2" xfId="2754"/>
    <cellStyle name="40% - Акцент2 35 2 2" xfId="3779"/>
    <cellStyle name="40% - Акцент2 35 2 2 2" xfId="5747"/>
    <cellStyle name="40% - Акцент2 35 2 3" xfId="4763"/>
    <cellStyle name="40% - Акцент2 35 3" xfId="3287"/>
    <cellStyle name="40% - Акцент2 35 3 2" xfId="5255"/>
    <cellStyle name="40% - Акцент2 35 4" xfId="4271"/>
    <cellStyle name="40% - Акцент2 36" xfId="605"/>
    <cellStyle name="40% - Акцент2 36 2" xfId="2755"/>
    <cellStyle name="40% - Акцент2 36 2 2" xfId="3780"/>
    <cellStyle name="40% - Акцент2 36 2 2 2" xfId="5748"/>
    <cellStyle name="40% - Акцент2 36 2 3" xfId="4764"/>
    <cellStyle name="40% - Акцент2 36 3" xfId="3288"/>
    <cellStyle name="40% - Акцент2 36 3 2" xfId="5256"/>
    <cellStyle name="40% - Акцент2 36 4" xfId="4272"/>
    <cellStyle name="40% - Акцент2 37" xfId="606"/>
    <cellStyle name="40% - Акцент2 37 2" xfId="2756"/>
    <cellStyle name="40% - Акцент2 37 2 2" xfId="3781"/>
    <cellStyle name="40% - Акцент2 37 2 2 2" xfId="5749"/>
    <cellStyle name="40% - Акцент2 37 2 3" xfId="4765"/>
    <cellStyle name="40% - Акцент2 37 3" xfId="3289"/>
    <cellStyle name="40% - Акцент2 37 3 2" xfId="5257"/>
    <cellStyle name="40% - Акцент2 37 4" xfId="4273"/>
    <cellStyle name="40% - Акцент2 38" xfId="607"/>
    <cellStyle name="40% - Акцент2 38 2" xfId="2757"/>
    <cellStyle name="40% - Акцент2 38 2 2" xfId="3782"/>
    <cellStyle name="40% - Акцент2 38 2 2 2" xfId="5750"/>
    <cellStyle name="40% - Акцент2 38 2 3" xfId="4766"/>
    <cellStyle name="40% - Акцент2 38 3" xfId="3290"/>
    <cellStyle name="40% - Акцент2 38 3 2" xfId="5258"/>
    <cellStyle name="40% - Акцент2 38 4" xfId="4274"/>
    <cellStyle name="40% - Акцент2 39" xfId="608"/>
    <cellStyle name="40% - Акцент2 39 2" xfId="2758"/>
    <cellStyle name="40% - Акцент2 39 2 2" xfId="3783"/>
    <cellStyle name="40% - Акцент2 39 2 2 2" xfId="5751"/>
    <cellStyle name="40% - Акцент2 39 2 3" xfId="4767"/>
    <cellStyle name="40% - Акцент2 39 3" xfId="3291"/>
    <cellStyle name="40% - Акцент2 39 3 2" xfId="5259"/>
    <cellStyle name="40% - Акцент2 39 4" xfId="4275"/>
    <cellStyle name="40% - Акцент2 4" xfId="609"/>
    <cellStyle name="40% — акцент2 4" xfId="610"/>
    <cellStyle name="40% - Акцент2 4_Приложение 1" xfId="611"/>
    <cellStyle name="40% — акцент2 4_Приложение 1" xfId="612"/>
    <cellStyle name="40% - Акцент2 4_Приложение 1_1" xfId="613"/>
    <cellStyle name="40% — акцент2 4_Приложение 2" xfId="614"/>
    <cellStyle name="40% - Акцент2 4_Приложение 2_1" xfId="615"/>
    <cellStyle name="40% — акцент2 4_Стоимость" xfId="616"/>
    <cellStyle name="40% - Акцент2 4_Стоимость_1" xfId="617"/>
    <cellStyle name="40% — акцент2 4_Стоимость_1" xfId="618"/>
    <cellStyle name="40% - Акцент2 4_Стоимость_Стоимость" xfId="619"/>
    <cellStyle name="40% — акцент2 4_Стоимость_Стоимость" xfId="620"/>
    <cellStyle name="40% - Акцент2 40" xfId="621"/>
    <cellStyle name="40% - Акцент2 40 2" xfId="2759"/>
    <cellStyle name="40% - Акцент2 40 2 2" xfId="3784"/>
    <cellStyle name="40% - Акцент2 40 2 2 2" xfId="5752"/>
    <cellStyle name="40% - Акцент2 40 2 3" xfId="4768"/>
    <cellStyle name="40% - Акцент2 40 3" xfId="3292"/>
    <cellStyle name="40% - Акцент2 40 3 2" xfId="5260"/>
    <cellStyle name="40% - Акцент2 40 4" xfId="4276"/>
    <cellStyle name="40% - Акцент2 41" xfId="622"/>
    <cellStyle name="40% - Акцент2 41 2" xfId="2760"/>
    <cellStyle name="40% - Акцент2 41 2 2" xfId="3785"/>
    <cellStyle name="40% - Акцент2 41 2 2 2" xfId="5753"/>
    <cellStyle name="40% - Акцент2 41 2 3" xfId="4769"/>
    <cellStyle name="40% - Акцент2 41 3" xfId="3293"/>
    <cellStyle name="40% - Акцент2 41 3 2" xfId="5261"/>
    <cellStyle name="40% - Акцент2 41 4" xfId="4277"/>
    <cellStyle name="40% - Акцент2 42" xfId="623"/>
    <cellStyle name="40% - Акцент2 42 2" xfId="2761"/>
    <cellStyle name="40% - Акцент2 42 2 2" xfId="3786"/>
    <cellStyle name="40% - Акцент2 42 2 2 2" xfId="5754"/>
    <cellStyle name="40% - Акцент2 42 2 3" xfId="4770"/>
    <cellStyle name="40% - Акцент2 42 3" xfId="3294"/>
    <cellStyle name="40% - Акцент2 42 3 2" xfId="5262"/>
    <cellStyle name="40% - Акцент2 42 4" xfId="4278"/>
    <cellStyle name="40% - Акцент2 43" xfId="624"/>
    <cellStyle name="40% - Акцент2 43 2" xfId="2762"/>
    <cellStyle name="40% - Акцент2 43 2 2" xfId="3787"/>
    <cellStyle name="40% - Акцент2 43 2 2 2" xfId="5755"/>
    <cellStyle name="40% - Акцент2 43 2 3" xfId="4771"/>
    <cellStyle name="40% - Акцент2 43 3" xfId="3295"/>
    <cellStyle name="40% - Акцент2 43 3 2" xfId="5263"/>
    <cellStyle name="40% - Акцент2 43 4" xfId="4279"/>
    <cellStyle name="40% - Акцент2 44" xfId="625"/>
    <cellStyle name="40% - Акцент2 44 2" xfId="2763"/>
    <cellStyle name="40% - Акцент2 44 2 2" xfId="3788"/>
    <cellStyle name="40% - Акцент2 44 2 2 2" xfId="5756"/>
    <cellStyle name="40% - Акцент2 44 2 3" xfId="4772"/>
    <cellStyle name="40% - Акцент2 44 3" xfId="3296"/>
    <cellStyle name="40% - Акцент2 44 3 2" xfId="5264"/>
    <cellStyle name="40% - Акцент2 44 4" xfId="4280"/>
    <cellStyle name="40% - Акцент2 45" xfId="626"/>
    <cellStyle name="40% - Акцент2 45 2" xfId="2764"/>
    <cellStyle name="40% - Акцент2 45 2 2" xfId="3789"/>
    <cellStyle name="40% - Акцент2 45 2 2 2" xfId="5757"/>
    <cellStyle name="40% - Акцент2 45 2 3" xfId="4773"/>
    <cellStyle name="40% - Акцент2 45 3" xfId="3297"/>
    <cellStyle name="40% - Акцент2 45 3 2" xfId="5265"/>
    <cellStyle name="40% - Акцент2 45 4" xfId="4281"/>
    <cellStyle name="40% - Акцент2 5" xfId="627"/>
    <cellStyle name="40% - Акцент2 5 2" xfId="2765"/>
    <cellStyle name="40% - Акцент2 5 2 2" xfId="3790"/>
    <cellStyle name="40% - Акцент2 5 2 2 2" xfId="5758"/>
    <cellStyle name="40% - Акцент2 5 2 3" xfId="4774"/>
    <cellStyle name="40% - Акцент2 5 3" xfId="3298"/>
    <cellStyle name="40% - Акцент2 5 3 2" xfId="5266"/>
    <cellStyle name="40% - Акцент2 5 4" xfId="4282"/>
    <cellStyle name="40% - Акцент2 6" xfId="628"/>
    <cellStyle name="40% - Акцент2 6 2" xfId="2766"/>
    <cellStyle name="40% - Акцент2 6 2 2" xfId="3791"/>
    <cellStyle name="40% - Акцент2 6 2 2 2" xfId="5759"/>
    <cellStyle name="40% - Акцент2 6 2 3" xfId="4775"/>
    <cellStyle name="40% - Акцент2 6 3" xfId="3299"/>
    <cellStyle name="40% - Акцент2 6 3 2" xfId="5267"/>
    <cellStyle name="40% - Акцент2 6 4" xfId="4283"/>
    <cellStyle name="40% - Акцент2 7" xfId="629"/>
    <cellStyle name="40% - Акцент2 7 2" xfId="2767"/>
    <cellStyle name="40% - Акцент2 7 2 2" xfId="3792"/>
    <cellStyle name="40% - Акцент2 7 2 2 2" xfId="5760"/>
    <cellStyle name="40% - Акцент2 7 2 3" xfId="4776"/>
    <cellStyle name="40% - Акцент2 7 3" xfId="3300"/>
    <cellStyle name="40% - Акцент2 7 3 2" xfId="5268"/>
    <cellStyle name="40% - Акцент2 7 4" xfId="4284"/>
    <cellStyle name="40% - Акцент2 8" xfId="630"/>
    <cellStyle name="40% - Акцент2 8 2" xfId="2768"/>
    <cellStyle name="40% - Акцент2 8 2 2" xfId="3793"/>
    <cellStyle name="40% - Акцент2 8 2 2 2" xfId="5761"/>
    <cellStyle name="40% - Акцент2 8 2 3" xfId="4777"/>
    <cellStyle name="40% - Акцент2 8 3" xfId="3301"/>
    <cellStyle name="40% - Акцент2 8 3 2" xfId="5269"/>
    <cellStyle name="40% - Акцент2 8 4" xfId="4285"/>
    <cellStyle name="40% - Акцент2 9" xfId="631"/>
    <cellStyle name="40% - Акцент2 9 2" xfId="2769"/>
    <cellStyle name="40% - Акцент2 9 2 2" xfId="3794"/>
    <cellStyle name="40% - Акцент2 9 2 2 2" xfId="5762"/>
    <cellStyle name="40% - Акцент2 9 2 3" xfId="4778"/>
    <cellStyle name="40% - Акцент2 9 3" xfId="3302"/>
    <cellStyle name="40% - Акцент2 9 3 2" xfId="5270"/>
    <cellStyle name="40% - Акцент2 9 4" xfId="4286"/>
    <cellStyle name="40% — акцент2_Стоимость" xfId="632"/>
    <cellStyle name="40% — акцент3" xfId="633"/>
    <cellStyle name="40% - Акцент3 10" xfId="634"/>
    <cellStyle name="40% - Акцент3 10 2" xfId="2770"/>
    <cellStyle name="40% - Акцент3 10 2 2" xfId="3795"/>
    <cellStyle name="40% - Акцент3 10 2 2 2" xfId="5763"/>
    <cellStyle name="40% - Акцент3 10 2 3" xfId="4779"/>
    <cellStyle name="40% - Акцент3 10 3" xfId="3303"/>
    <cellStyle name="40% - Акцент3 10 3 2" xfId="5271"/>
    <cellStyle name="40% - Акцент3 10 4" xfId="4287"/>
    <cellStyle name="40% - Акцент3 11" xfId="635"/>
    <cellStyle name="40% - Акцент3 11 2" xfId="2771"/>
    <cellStyle name="40% - Акцент3 11 2 2" xfId="3796"/>
    <cellStyle name="40% - Акцент3 11 2 2 2" xfId="5764"/>
    <cellStyle name="40% - Акцент3 11 2 3" xfId="4780"/>
    <cellStyle name="40% - Акцент3 11 3" xfId="3304"/>
    <cellStyle name="40% - Акцент3 11 3 2" xfId="5272"/>
    <cellStyle name="40% - Акцент3 11 4" xfId="4288"/>
    <cellStyle name="40% - Акцент3 12" xfId="636"/>
    <cellStyle name="40% - Акцент3 12 2" xfId="2772"/>
    <cellStyle name="40% - Акцент3 12 2 2" xfId="3797"/>
    <cellStyle name="40% - Акцент3 12 2 2 2" xfId="5765"/>
    <cellStyle name="40% - Акцент3 12 2 3" xfId="4781"/>
    <cellStyle name="40% - Акцент3 12 3" xfId="3305"/>
    <cellStyle name="40% - Акцент3 12 3 2" xfId="5273"/>
    <cellStyle name="40% - Акцент3 12 4" xfId="4289"/>
    <cellStyle name="40% - Акцент3 13" xfId="637"/>
    <cellStyle name="40% - Акцент3 13 2" xfId="2773"/>
    <cellStyle name="40% - Акцент3 13 2 2" xfId="3798"/>
    <cellStyle name="40% - Акцент3 13 2 2 2" xfId="5766"/>
    <cellStyle name="40% - Акцент3 13 2 3" xfId="4782"/>
    <cellStyle name="40% - Акцент3 13 3" xfId="3306"/>
    <cellStyle name="40% - Акцент3 13 3 2" xfId="5274"/>
    <cellStyle name="40% - Акцент3 13 4" xfId="4290"/>
    <cellStyle name="40% - Акцент3 14" xfId="638"/>
    <cellStyle name="40% - Акцент3 14 2" xfId="2774"/>
    <cellStyle name="40% - Акцент3 14 2 2" xfId="3799"/>
    <cellStyle name="40% - Акцент3 14 2 2 2" xfId="5767"/>
    <cellStyle name="40% - Акцент3 14 2 3" xfId="4783"/>
    <cellStyle name="40% - Акцент3 14 3" xfId="3307"/>
    <cellStyle name="40% - Акцент3 14 3 2" xfId="5275"/>
    <cellStyle name="40% - Акцент3 14 4" xfId="4291"/>
    <cellStyle name="40% - Акцент3 15" xfId="639"/>
    <cellStyle name="40% - Акцент3 15 2" xfId="2775"/>
    <cellStyle name="40% - Акцент3 15 2 2" xfId="3800"/>
    <cellStyle name="40% - Акцент3 15 2 2 2" xfId="5768"/>
    <cellStyle name="40% - Акцент3 15 2 3" xfId="4784"/>
    <cellStyle name="40% - Акцент3 15 3" xfId="3308"/>
    <cellStyle name="40% - Акцент3 15 3 2" xfId="5276"/>
    <cellStyle name="40% - Акцент3 15 4" xfId="4292"/>
    <cellStyle name="40% - Акцент3 16" xfId="640"/>
    <cellStyle name="40% - Акцент3 16 2" xfId="2776"/>
    <cellStyle name="40% - Акцент3 16 2 2" xfId="3801"/>
    <cellStyle name="40% - Акцент3 16 2 2 2" xfId="5769"/>
    <cellStyle name="40% - Акцент3 16 2 3" xfId="4785"/>
    <cellStyle name="40% - Акцент3 16 3" xfId="3309"/>
    <cellStyle name="40% - Акцент3 16 3 2" xfId="5277"/>
    <cellStyle name="40% - Акцент3 16 4" xfId="4293"/>
    <cellStyle name="40% - Акцент3 17" xfId="641"/>
    <cellStyle name="40% - Акцент3 17 2" xfId="2777"/>
    <cellStyle name="40% - Акцент3 17 2 2" xfId="3802"/>
    <cellStyle name="40% - Акцент3 17 2 2 2" xfId="5770"/>
    <cellStyle name="40% - Акцент3 17 2 3" xfId="4786"/>
    <cellStyle name="40% - Акцент3 17 3" xfId="3310"/>
    <cellStyle name="40% - Акцент3 17 3 2" xfId="5278"/>
    <cellStyle name="40% - Акцент3 17 4" xfId="4294"/>
    <cellStyle name="40% - Акцент3 18" xfId="642"/>
    <cellStyle name="40% - Акцент3 18 2" xfId="2778"/>
    <cellStyle name="40% - Акцент3 18 2 2" xfId="3803"/>
    <cellStyle name="40% - Акцент3 18 2 2 2" xfId="5771"/>
    <cellStyle name="40% - Акцент3 18 2 3" xfId="4787"/>
    <cellStyle name="40% - Акцент3 18 3" xfId="3311"/>
    <cellStyle name="40% - Акцент3 18 3 2" xfId="5279"/>
    <cellStyle name="40% - Акцент3 18 4" xfId="4295"/>
    <cellStyle name="40% - Акцент3 19" xfId="643"/>
    <cellStyle name="40% - Акцент3 19 2" xfId="2779"/>
    <cellStyle name="40% - Акцент3 19 2 2" xfId="3804"/>
    <cellStyle name="40% - Акцент3 19 2 2 2" xfId="5772"/>
    <cellStyle name="40% - Акцент3 19 2 3" xfId="4788"/>
    <cellStyle name="40% - Акцент3 19 3" xfId="3312"/>
    <cellStyle name="40% - Акцент3 19 3 2" xfId="5280"/>
    <cellStyle name="40% - Акцент3 19 4" xfId="4296"/>
    <cellStyle name="40% - Акцент3 2" xfId="644"/>
    <cellStyle name="40% — акцент3 2" xfId="645"/>
    <cellStyle name="40% - Акцент3 2_Приложение 1" xfId="646"/>
    <cellStyle name="40% — акцент3 2_Приложение 1" xfId="647"/>
    <cellStyle name="40% - Акцент3 2_Приложение 1_1" xfId="648"/>
    <cellStyle name="40% — акцент3 2_Приложение 2" xfId="649"/>
    <cellStyle name="40% - Акцент3 2_Приложение 2_1" xfId="650"/>
    <cellStyle name="40% — акцент3 2_Стоимость" xfId="651"/>
    <cellStyle name="40% - Акцент3 2_Стоимость_1" xfId="652"/>
    <cellStyle name="40% — акцент3 2_Стоимость_1" xfId="653"/>
    <cellStyle name="40% - Акцент3 2_Стоимость_Стоимость" xfId="654"/>
    <cellStyle name="40% — акцент3 2_Стоимость_Стоимость" xfId="655"/>
    <cellStyle name="40% - Акцент3 20" xfId="656"/>
    <cellStyle name="40% - Акцент3 20 2" xfId="2780"/>
    <cellStyle name="40% - Акцент3 20 2 2" xfId="3805"/>
    <cellStyle name="40% - Акцент3 20 2 2 2" xfId="5773"/>
    <cellStyle name="40% - Акцент3 20 2 3" xfId="4789"/>
    <cellStyle name="40% - Акцент3 20 3" xfId="3313"/>
    <cellStyle name="40% - Акцент3 20 3 2" xfId="5281"/>
    <cellStyle name="40% - Акцент3 20 4" xfId="4297"/>
    <cellStyle name="40% - Акцент3 21" xfId="657"/>
    <cellStyle name="40% - Акцент3 21 2" xfId="2781"/>
    <cellStyle name="40% - Акцент3 21 2 2" xfId="3806"/>
    <cellStyle name="40% - Акцент3 21 2 2 2" xfId="5774"/>
    <cellStyle name="40% - Акцент3 21 2 3" xfId="4790"/>
    <cellStyle name="40% - Акцент3 21 3" xfId="3314"/>
    <cellStyle name="40% - Акцент3 21 3 2" xfId="5282"/>
    <cellStyle name="40% - Акцент3 21 4" xfId="4298"/>
    <cellStyle name="40% - Акцент3 22" xfId="658"/>
    <cellStyle name="40% - Акцент3 22 2" xfId="2782"/>
    <cellStyle name="40% - Акцент3 22 2 2" xfId="3807"/>
    <cellStyle name="40% - Акцент3 22 2 2 2" xfId="5775"/>
    <cellStyle name="40% - Акцент3 22 2 3" xfId="4791"/>
    <cellStyle name="40% - Акцент3 22 3" xfId="3315"/>
    <cellStyle name="40% - Акцент3 22 3 2" xfId="5283"/>
    <cellStyle name="40% - Акцент3 22 4" xfId="4299"/>
    <cellStyle name="40% - Акцент3 23" xfId="659"/>
    <cellStyle name="40% - Акцент3 23 2" xfId="2783"/>
    <cellStyle name="40% - Акцент3 23 2 2" xfId="3808"/>
    <cellStyle name="40% - Акцент3 23 2 2 2" xfId="5776"/>
    <cellStyle name="40% - Акцент3 23 2 3" xfId="4792"/>
    <cellStyle name="40% - Акцент3 23 3" xfId="3316"/>
    <cellStyle name="40% - Акцент3 23 3 2" xfId="5284"/>
    <cellStyle name="40% - Акцент3 23 4" xfId="4300"/>
    <cellStyle name="40% - Акцент3 24" xfId="660"/>
    <cellStyle name="40% - Акцент3 24 2" xfId="2784"/>
    <cellStyle name="40% - Акцент3 24 2 2" xfId="3809"/>
    <cellStyle name="40% - Акцент3 24 2 2 2" xfId="5777"/>
    <cellStyle name="40% - Акцент3 24 2 3" xfId="4793"/>
    <cellStyle name="40% - Акцент3 24 3" xfId="3317"/>
    <cellStyle name="40% - Акцент3 24 3 2" xfId="5285"/>
    <cellStyle name="40% - Акцент3 24 4" xfId="4301"/>
    <cellStyle name="40% - Акцент3 25" xfId="661"/>
    <cellStyle name="40% - Акцент3 25 2" xfId="2785"/>
    <cellStyle name="40% - Акцент3 25 2 2" xfId="3810"/>
    <cellStyle name="40% - Акцент3 25 2 2 2" xfId="5778"/>
    <cellStyle name="40% - Акцент3 25 2 3" xfId="4794"/>
    <cellStyle name="40% - Акцент3 25 3" xfId="3318"/>
    <cellStyle name="40% - Акцент3 25 3 2" xfId="5286"/>
    <cellStyle name="40% - Акцент3 25 4" xfId="4302"/>
    <cellStyle name="40% - Акцент3 26" xfId="662"/>
    <cellStyle name="40% - Акцент3 26 2" xfId="2786"/>
    <cellStyle name="40% - Акцент3 26 2 2" xfId="3811"/>
    <cellStyle name="40% - Акцент3 26 2 2 2" xfId="5779"/>
    <cellStyle name="40% - Акцент3 26 2 3" xfId="4795"/>
    <cellStyle name="40% - Акцент3 26 3" xfId="3319"/>
    <cellStyle name="40% - Акцент3 26 3 2" xfId="5287"/>
    <cellStyle name="40% - Акцент3 26 4" xfId="4303"/>
    <cellStyle name="40% - Акцент3 27" xfId="663"/>
    <cellStyle name="40% - Акцент3 27 2" xfId="2787"/>
    <cellStyle name="40% - Акцент3 27 2 2" xfId="3812"/>
    <cellStyle name="40% - Акцент3 27 2 2 2" xfId="5780"/>
    <cellStyle name="40% - Акцент3 27 2 3" xfId="4796"/>
    <cellStyle name="40% - Акцент3 27 3" xfId="3320"/>
    <cellStyle name="40% - Акцент3 27 3 2" xfId="5288"/>
    <cellStyle name="40% - Акцент3 27 4" xfId="4304"/>
    <cellStyle name="40% - Акцент3 28" xfId="664"/>
    <cellStyle name="40% - Акцент3 28 2" xfId="2788"/>
    <cellStyle name="40% - Акцент3 28 2 2" xfId="3813"/>
    <cellStyle name="40% - Акцент3 28 2 2 2" xfId="5781"/>
    <cellStyle name="40% - Акцент3 28 2 3" xfId="4797"/>
    <cellStyle name="40% - Акцент3 28 3" xfId="3321"/>
    <cellStyle name="40% - Акцент3 28 3 2" xfId="5289"/>
    <cellStyle name="40% - Акцент3 28 4" xfId="4305"/>
    <cellStyle name="40% - Акцент3 29" xfId="665"/>
    <cellStyle name="40% - Акцент3 29 2" xfId="2789"/>
    <cellStyle name="40% - Акцент3 29 2 2" xfId="3814"/>
    <cellStyle name="40% - Акцент3 29 2 2 2" xfId="5782"/>
    <cellStyle name="40% - Акцент3 29 2 3" xfId="4798"/>
    <cellStyle name="40% - Акцент3 29 3" xfId="3322"/>
    <cellStyle name="40% - Акцент3 29 3 2" xfId="5290"/>
    <cellStyle name="40% - Акцент3 29 4" xfId="4306"/>
    <cellStyle name="40% - Акцент3 3" xfId="666"/>
    <cellStyle name="40% — акцент3 3" xfId="667"/>
    <cellStyle name="40% - Акцент3 3_Приложение 1" xfId="668"/>
    <cellStyle name="40% — акцент3 3_Приложение 1" xfId="669"/>
    <cellStyle name="40% - Акцент3 3_Приложение 1_1" xfId="670"/>
    <cellStyle name="40% — акцент3 3_Приложение 2" xfId="671"/>
    <cellStyle name="40% - Акцент3 3_Приложение 2_1" xfId="672"/>
    <cellStyle name="40% — акцент3 3_Стоимость" xfId="673"/>
    <cellStyle name="40% - Акцент3 3_Стоимость_1" xfId="674"/>
    <cellStyle name="40% — акцент3 3_Стоимость_1" xfId="675"/>
    <cellStyle name="40% - Акцент3 3_Стоимость_Стоимость" xfId="676"/>
    <cellStyle name="40% — акцент3 3_Стоимость_Стоимость" xfId="677"/>
    <cellStyle name="40% - Акцент3 30" xfId="678"/>
    <cellStyle name="40% - Акцент3 30 2" xfId="2790"/>
    <cellStyle name="40% - Акцент3 30 2 2" xfId="3815"/>
    <cellStyle name="40% - Акцент3 30 2 2 2" xfId="5783"/>
    <cellStyle name="40% - Акцент3 30 2 3" xfId="4799"/>
    <cellStyle name="40% - Акцент3 30 3" xfId="3323"/>
    <cellStyle name="40% - Акцент3 30 3 2" xfId="5291"/>
    <cellStyle name="40% - Акцент3 30 4" xfId="4307"/>
    <cellStyle name="40% - Акцент3 31" xfId="679"/>
    <cellStyle name="40% - Акцент3 31 2" xfId="2791"/>
    <cellStyle name="40% - Акцент3 31 2 2" xfId="3816"/>
    <cellStyle name="40% - Акцент3 31 2 2 2" xfId="5784"/>
    <cellStyle name="40% - Акцент3 31 2 3" xfId="4800"/>
    <cellStyle name="40% - Акцент3 31 3" xfId="3324"/>
    <cellStyle name="40% - Акцент3 31 3 2" xfId="5292"/>
    <cellStyle name="40% - Акцент3 31 4" xfId="4308"/>
    <cellStyle name="40% - Акцент3 32" xfId="680"/>
    <cellStyle name="40% - Акцент3 32 2" xfId="2792"/>
    <cellStyle name="40% - Акцент3 32 2 2" xfId="3817"/>
    <cellStyle name="40% - Акцент3 32 2 2 2" xfId="5785"/>
    <cellStyle name="40% - Акцент3 32 2 3" xfId="4801"/>
    <cellStyle name="40% - Акцент3 32 3" xfId="3325"/>
    <cellStyle name="40% - Акцент3 32 3 2" xfId="5293"/>
    <cellStyle name="40% - Акцент3 32 4" xfId="4309"/>
    <cellStyle name="40% - Акцент3 33" xfId="681"/>
    <cellStyle name="40% - Акцент3 33 2" xfId="2793"/>
    <cellStyle name="40% - Акцент3 33 2 2" xfId="3818"/>
    <cellStyle name="40% - Акцент3 33 2 2 2" xfId="5786"/>
    <cellStyle name="40% - Акцент3 33 2 3" xfId="4802"/>
    <cellStyle name="40% - Акцент3 33 3" xfId="3326"/>
    <cellStyle name="40% - Акцент3 33 3 2" xfId="5294"/>
    <cellStyle name="40% - Акцент3 33 4" xfId="4310"/>
    <cellStyle name="40% - Акцент3 34" xfId="682"/>
    <cellStyle name="40% - Акцент3 34 2" xfId="2794"/>
    <cellStyle name="40% - Акцент3 34 2 2" xfId="3819"/>
    <cellStyle name="40% - Акцент3 34 2 2 2" xfId="5787"/>
    <cellStyle name="40% - Акцент3 34 2 3" xfId="4803"/>
    <cellStyle name="40% - Акцент3 34 3" xfId="3327"/>
    <cellStyle name="40% - Акцент3 34 3 2" xfId="5295"/>
    <cellStyle name="40% - Акцент3 34 4" xfId="4311"/>
    <cellStyle name="40% - Акцент3 35" xfId="683"/>
    <cellStyle name="40% - Акцент3 35 2" xfId="2795"/>
    <cellStyle name="40% - Акцент3 35 2 2" xfId="3820"/>
    <cellStyle name="40% - Акцент3 35 2 2 2" xfId="5788"/>
    <cellStyle name="40% - Акцент3 35 2 3" xfId="4804"/>
    <cellStyle name="40% - Акцент3 35 3" xfId="3328"/>
    <cellStyle name="40% - Акцент3 35 3 2" xfId="5296"/>
    <cellStyle name="40% - Акцент3 35 4" xfId="4312"/>
    <cellStyle name="40% - Акцент3 36" xfId="684"/>
    <cellStyle name="40% - Акцент3 36 2" xfId="2796"/>
    <cellStyle name="40% - Акцент3 36 2 2" xfId="3821"/>
    <cellStyle name="40% - Акцент3 36 2 2 2" xfId="5789"/>
    <cellStyle name="40% - Акцент3 36 2 3" xfId="4805"/>
    <cellStyle name="40% - Акцент3 36 3" xfId="3329"/>
    <cellStyle name="40% - Акцент3 36 3 2" xfId="5297"/>
    <cellStyle name="40% - Акцент3 36 4" xfId="4313"/>
    <cellStyle name="40% - Акцент3 37" xfId="685"/>
    <cellStyle name="40% - Акцент3 37 2" xfId="2797"/>
    <cellStyle name="40% - Акцент3 37 2 2" xfId="3822"/>
    <cellStyle name="40% - Акцент3 37 2 2 2" xfId="5790"/>
    <cellStyle name="40% - Акцент3 37 2 3" xfId="4806"/>
    <cellStyle name="40% - Акцент3 37 3" xfId="3330"/>
    <cellStyle name="40% - Акцент3 37 3 2" xfId="5298"/>
    <cellStyle name="40% - Акцент3 37 4" xfId="4314"/>
    <cellStyle name="40% - Акцент3 38" xfId="686"/>
    <cellStyle name="40% - Акцент3 38 2" xfId="2798"/>
    <cellStyle name="40% - Акцент3 38 2 2" xfId="3823"/>
    <cellStyle name="40% - Акцент3 38 2 2 2" xfId="5791"/>
    <cellStyle name="40% - Акцент3 38 2 3" xfId="4807"/>
    <cellStyle name="40% - Акцент3 38 3" xfId="3331"/>
    <cellStyle name="40% - Акцент3 38 3 2" xfId="5299"/>
    <cellStyle name="40% - Акцент3 38 4" xfId="4315"/>
    <cellStyle name="40% - Акцент3 39" xfId="687"/>
    <cellStyle name="40% - Акцент3 39 2" xfId="2799"/>
    <cellStyle name="40% - Акцент3 39 2 2" xfId="3824"/>
    <cellStyle name="40% - Акцент3 39 2 2 2" xfId="5792"/>
    <cellStyle name="40% - Акцент3 39 2 3" xfId="4808"/>
    <cellStyle name="40% - Акцент3 39 3" xfId="3332"/>
    <cellStyle name="40% - Акцент3 39 3 2" xfId="5300"/>
    <cellStyle name="40% - Акцент3 39 4" xfId="4316"/>
    <cellStyle name="40% - Акцент3 4" xfId="688"/>
    <cellStyle name="40% — акцент3 4" xfId="689"/>
    <cellStyle name="40% - Акцент3 4_Приложение 1" xfId="690"/>
    <cellStyle name="40% — акцент3 4_Приложение 1" xfId="691"/>
    <cellStyle name="40% - Акцент3 4_Приложение 1_1" xfId="692"/>
    <cellStyle name="40% — акцент3 4_Приложение 2" xfId="693"/>
    <cellStyle name="40% - Акцент3 4_Приложение 2_1" xfId="694"/>
    <cellStyle name="40% — акцент3 4_Стоимость" xfId="695"/>
    <cellStyle name="40% - Акцент3 4_Стоимость_1" xfId="696"/>
    <cellStyle name="40% — акцент3 4_Стоимость_1" xfId="697"/>
    <cellStyle name="40% - Акцент3 4_Стоимость_Стоимость" xfId="698"/>
    <cellStyle name="40% — акцент3 4_Стоимость_Стоимость" xfId="699"/>
    <cellStyle name="40% - Акцент3 40" xfId="700"/>
    <cellStyle name="40% - Акцент3 40 2" xfId="2800"/>
    <cellStyle name="40% - Акцент3 40 2 2" xfId="3825"/>
    <cellStyle name="40% - Акцент3 40 2 2 2" xfId="5793"/>
    <cellStyle name="40% - Акцент3 40 2 3" xfId="4809"/>
    <cellStyle name="40% - Акцент3 40 3" xfId="3333"/>
    <cellStyle name="40% - Акцент3 40 3 2" xfId="5301"/>
    <cellStyle name="40% - Акцент3 40 4" xfId="4317"/>
    <cellStyle name="40% - Акцент3 41" xfId="701"/>
    <cellStyle name="40% - Акцент3 41 2" xfId="2801"/>
    <cellStyle name="40% - Акцент3 41 2 2" xfId="3826"/>
    <cellStyle name="40% - Акцент3 41 2 2 2" xfId="5794"/>
    <cellStyle name="40% - Акцент3 41 2 3" xfId="4810"/>
    <cellStyle name="40% - Акцент3 41 3" xfId="3334"/>
    <cellStyle name="40% - Акцент3 41 3 2" xfId="5302"/>
    <cellStyle name="40% - Акцент3 41 4" xfId="4318"/>
    <cellStyle name="40% - Акцент3 42" xfId="702"/>
    <cellStyle name="40% - Акцент3 42 2" xfId="2802"/>
    <cellStyle name="40% - Акцент3 42 2 2" xfId="3827"/>
    <cellStyle name="40% - Акцент3 42 2 2 2" xfId="5795"/>
    <cellStyle name="40% - Акцент3 42 2 3" xfId="4811"/>
    <cellStyle name="40% - Акцент3 42 3" xfId="3335"/>
    <cellStyle name="40% - Акцент3 42 3 2" xfId="5303"/>
    <cellStyle name="40% - Акцент3 42 4" xfId="4319"/>
    <cellStyle name="40% - Акцент3 43" xfId="703"/>
    <cellStyle name="40% - Акцент3 43 2" xfId="2803"/>
    <cellStyle name="40% - Акцент3 43 2 2" xfId="3828"/>
    <cellStyle name="40% - Акцент3 43 2 2 2" xfId="5796"/>
    <cellStyle name="40% - Акцент3 43 2 3" xfId="4812"/>
    <cellStyle name="40% - Акцент3 43 3" xfId="3336"/>
    <cellStyle name="40% - Акцент3 43 3 2" xfId="5304"/>
    <cellStyle name="40% - Акцент3 43 4" xfId="4320"/>
    <cellStyle name="40% - Акцент3 44" xfId="704"/>
    <cellStyle name="40% - Акцент3 44 2" xfId="2804"/>
    <cellStyle name="40% - Акцент3 44 2 2" xfId="3829"/>
    <cellStyle name="40% - Акцент3 44 2 2 2" xfId="5797"/>
    <cellStyle name="40% - Акцент3 44 2 3" xfId="4813"/>
    <cellStyle name="40% - Акцент3 44 3" xfId="3337"/>
    <cellStyle name="40% - Акцент3 44 3 2" xfId="5305"/>
    <cellStyle name="40% - Акцент3 44 4" xfId="4321"/>
    <cellStyle name="40% - Акцент3 45" xfId="705"/>
    <cellStyle name="40% - Акцент3 45 2" xfId="2805"/>
    <cellStyle name="40% - Акцент3 45 2 2" xfId="3830"/>
    <cellStyle name="40% - Акцент3 45 2 2 2" xfId="5798"/>
    <cellStyle name="40% - Акцент3 45 2 3" xfId="4814"/>
    <cellStyle name="40% - Акцент3 45 3" xfId="3338"/>
    <cellStyle name="40% - Акцент3 45 3 2" xfId="5306"/>
    <cellStyle name="40% - Акцент3 45 4" xfId="4322"/>
    <cellStyle name="40% - Акцент3 5" xfId="706"/>
    <cellStyle name="40% - Акцент3 5 2" xfId="2806"/>
    <cellStyle name="40% - Акцент3 5 2 2" xfId="3831"/>
    <cellStyle name="40% - Акцент3 5 2 2 2" xfId="5799"/>
    <cellStyle name="40% - Акцент3 5 2 3" xfId="4815"/>
    <cellStyle name="40% - Акцент3 5 3" xfId="3339"/>
    <cellStyle name="40% - Акцент3 5 3 2" xfId="5307"/>
    <cellStyle name="40% - Акцент3 5 4" xfId="4323"/>
    <cellStyle name="40% - Акцент3 6" xfId="707"/>
    <cellStyle name="40% - Акцент3 6 2" xfId="2807"/>
    <cellStyle name="40% - Акцент3 6 2 2" xfId="3832"/>
    <cellStyle name="40% - Акцент3 6 2 2 2" xfId="5800"/>
    <cellStyle name="40% - Акцент3 6 2 3" xfId="4816"/>
    <cellStyle name="40% - Акцент3 6 3" xfId="3340"/>
    <cellStyle name="40% - Акцент3 6 3 2" xfId="5308"/>
    <cellStyle name="40% - Акцент3 6 4" xfId="4324"/>
    <cellStyle name="40% - Акцент3 7" xfId="708"/>
    <cellStyle name="40% - Акцент3 7 2" xfId="2808"/>
    <cellStyle name="40% - Акцент3 7 2 2" xfId="3833"/>
    <cellStyle name="40% - Акцент3 7 2 2 2" xfId="5801"/>
    <cellStyle name="40% - Акцент3 7 2 3" xfId="4817"/>
    <cellStyle name="40% - Акцент3 7 3" xfId="3341"/>
    <cellStyle name="40% - Акцент3 7 3 2" xfId="5309"/>
    <cellStyle name="40% - Акцент3 7 4" xfId="4325"/>
    <cellStyle name="40% - Акцент3 8" xfId="709"/>
    <cellStyle name="40% - Акцент3 8 2" xfId="2809"/>
    <cellStyle name="40% - Акцент3 8 2 2" xfId="3834"/>
    <cellStyle name="40% - Акцент3 8 2 2 2" xfId="5802"/>
    <cellStyle name="40% - Акцент3 8 2 3" xfId="4818"/>
    <cellStyle name="40% - Акцент3 8 3" xfId="3342"/>
    <cellStyle name="40% - Акцент3 8 3 2" xfId="5310"/>
    <cellStyle name="40% - Акцент3 8 4" xfId="4326"/>
    <cellStyle name="40% - Акцент3 9" xfId="710"/>
    <cellStyle name="40% - Акцент3 9 2" xfId="2810"/>
    <cellStyle name="40% - Акцент3 9 2 2" xfId="3835"/>
    <cellStyle name="40% - Акцент3 9 2 2 2" xfId="5803"/>
    <cellStyle name="40% - Акцент3 9 2 3" xfId="4819"/>
    <cellStyle name="40% - Акцент3 9 3" xfId="3343"/>
    <cellStyle name="40% - Акцент3 9 3 2" xfId="5311"/>
    <cellStyle name="40% - Акцент3 9 4" xfId="4327"/>
    <cellStyle name="40% — акцент3_Стоимость" xfId="711"/>
    <cellStyle name="40% — акцент4" xfId="712"/>
    <cellStyle name="40% - Акцент4 10" xfId="713"/>
    <cellStyle name="40% - Акцент4 10 2" xfId="2811"/>
    <cellStyle name="40% - Акцент4 10 2 2" xfId="3836"/>
    <cellStyle name="40% - Акцент4 10 2 2 2" xfId="5804"/>
    <cellStyle name="40% - Акцент4 10 2 3" xfId="4820"/>
    <cellStyle name="40% - Акцент4 10 3" xfId="3344"/>
    <cellStyle name="40% - Акцент4 10 3 2" xfId="5312"/>
    <cellStyle name="40% - Акцент4 10 4" xfId="4328"/>
    <cellStyle name="40% - Акцент4 11" xfId="714"/>
    <cellStyle name="40% - Акцент4 11 2" xfId="2812"/>
    <cellStyle name="40% - Акцент4 11 2 2" xfId="3837"/>
    <cellStyle name="40% - Акцент4 11 2 2 2" xfId="5805"/>
    <cellStyle name="40% - Акцент4 11 2 3" xfId="4821"/>
    <cellStyle name="40% - Акцент4 11 3" xfId="3345"/>
    <cellStyle name="40% - Акцент4 11 3 2" xfId="5313"/>
    <cellStyle name="40% - Акцент4 11 4" xfId="4329"/>
    <cellStyle name="40% - Акцент4 12" xfId="715"/>
    <cellStyle name="40% - Акцент4 12 2" xfId="2813"/>
    <cellStyle name="40% - Акцент4 12 2 2" xfId="3838"/>
    <cellStyle name="40% - Акцент4 12 2 2 2" xfId="5806"/>
    <cellStyle name="40% - Акцент4 12 2 3" xfId="4822"/>
    <cellStyle name="40% - Акцент4 12 3" xfId="3346"/>
    <cellStyle name="40% - Акцент4 12 3 2" xfId="5314"/>
    <cellStyle name="40% - Акцент4 12 4" xfId="4330"/>
    <cellStyle name="40% - Акцент4 13" xfId="716"/>
    <cellStyle name="40% - Акцент4 13 2" xfId="2814"/>
    <cellStyle name="40% - Акцент4 13 2 2" xfId="3839"/>
    <cellStyle name="40% - Акцент4 13 2 2 2" xfId="5807"/>
    <cellStyle name="40% - Акцент4 13 2 3" xfId="4823"/>
    <cellStyle name="40% - Акцент4 13 3" xfId="3347"/>
    <cellStyle name="40% - Акцент4 13 3 2" xfId="5315"/>
    <cellStyle name="40% - Акцент4 13 4" xfId="4331"/>
    <cellStyle name="40% - Акцент4 14" xfId="717"/>
    <cellStyle name="40% - Акцент4 14 2" xfId="2815"/>
    <cellStyle name="40% - Акцент4 14 2 2" xfId="3840"/>
    <cellStyle name="40% - Акцент4 14 2 2 2" xfId="5808"/>
    <cellStyle name="40% - Акцент4 14 2 3" xfId="4824"/>
    <cellStyle name="40% - Акцент4 14 3" xfId="3348"/>
    <cellStyle name="40% - Акцент4 14 3 2" xfId="5316"/>
    <cellStyle name="40% - Акцент4 14 4" xfId="4332"/>
    <cellStyle name="40% - Акцент4 15" xfId="718"/>
    <cellStyle name="40% - Акцент4 15 2" xfId="2816"/>
    <cellStyle name="40% - Акцент4 15 2 2" xfId="3841"/>
    <cellStyle name="40% - Акцент4 15 2 2 2" xfId="5809"/>
    <cellStyle name="40% - Акцент4 15 2 3" xfId="4825"/>
    <cellStyle name="40% - Акцент4 15 3" xfId="3349"/>
    <cellStyle name="40% - Акцент4 15 3 2" xfId="5317"/>
    <cellStyle name="40% - Акцент4 15 4" xfId="4333"/>
    <cellStyle name="40% - Акцент4 16" xfId="719"/>
    <cellStyle name="40% - Акцент4 16 2" xfId="2817"/>
    <cellStyle name="40% - Акцент4 16 2 2" xfId="3842"/>
    <cellStyle name="40% - Акцент4 16 2 2 2" xfId="5810"/>
    <cellStyle name="40% - Акцент4 16 2 3" xfId="4826"/>
    <cellStyle name="40% - Акцент4 16 3" xfId="3350"/>
    <cellStyle name="40% - Акцент4 16 3 2" xfId="5318"/>
    <cellStyle name="40% - Акцент4 16 4" xfId="4334"/>
    <cellStyle name="40% - Акцент4 17" xfId="720"/>
    <cellStyle name="40% - Акцент4 17 2" xfId="2818"/>
    <cellStyle name="40% - Акцент4 17 2 2" xfId="3843"/>
    <cellStyle name="40% - Акцент4 17 2 2 2" xfId="5811"/>
    <cellStyle name="40% - Акцент4 17 2 3" xfId="4827"/>
    <cellStyle name="40% - Акцент4 17 3" xfId="3351"/>
    <cellStyle name="40% - Акцент4 17 3 2" xfId="5319"/>
    <cellStyle name="40% - Акцент4 17 4" xfId="4335"/>
    <cellStyle name="40% - Акцент4 18" xfId="721"/>
    <cellStyle name="40% - Акцент4 18 2" xfId="2819"/>
    <cellStyle name="40% - Акцент4 18 2 2" xfId="3844"/>
    <cellStyle name="40% - Акцент4 18 2 2 2" xfId="5812"/>
    <cellStyle name="40% - Акцент4 18 2 3" xfId="4828"/>
    <cellStyle name="40% - Акцент4 18 3" xfId="3352"/>
    <cellStyle name="40% - Акцент4 18 3 2" xfId="5320"/>
    <cellStyle name="40% - Акцент4 18 4" xfId="4336"/>
    <cellStyle name="40% - Акцент4 19" xfId="722"/>
    <cellStyle name="40% - Акцент4 19 2" xfId="2820"/>
    <cellStyle name="40% - Акцент4 19 2 2" xfId="3845"/>
    <cellStyle name="40% - Акцент4 19 2 2 2" xfId="5813"/>
    <cellStyle name="40% - Акцент4 19 2 3" xfId="4829"/>
    <cellStyle name="40% - Акцент4 19 3" xfId="3353"/>
    <cellStyle name="40% - Акцент4 19 3 2" xfId="5321"/>
    <cellStyle name="40% - Акцент4 19 4" xfId="4337"/>
    <cellStyle name="40% - Акцент4 2" xfId="723"/>
    <cellStyle name="40% — акцент4 2" xfId="724"/>
    <cellStyle name="40% - Акцент4 2_Приложение 1" xfId="725"/>
    <cellStyle name="40% — акцент4 2_Приложение 1" xfId="726"/>
    <cellStyle name="40% - Акцент4 2_Приложение 1_1" xfId="727"/>
    <cellStyle name="40% — акцент4 2_Приложение 2" xfId="728"/>
    <cellStyle name="40% - Акцент4 2_Приложение 2_1" xfId="729"/>
    <cellStyle name="40% — акцент4 2_Стоимость" xfId="730"/>
    <cellStyle name="40% - Акцент4 2_Стоимость_1" xfId="731"/>
    <cellStyle name="40% — акцент4 2_Стоимость_1" xfId="732"/>
    <cellStyle name="40% - Акцент4 2_Стоимость_Стоимость" xfId="733"/>
    <cellStyle name="40% — акцент4 2_Стоимость_Стоимость" xfId="734"/>
    <cellStyle name="40% - Акцент4 20" xfId="735"/>
    <cellStyle name="40% - Акцент4 20 2" xfId="2821"/>
    <cellStyle name="40% - Акцент4 20 2 2" xfId="3846"/>
    <cellStyle name="40% - Акцент4 20 2 2 2" xfId="5814"/>
    <cellStyle name="40% - Акцент4 20 2 3" xfId="4830"/>
    <cellStyle name="40% - Акцент4 20 3" xfId="3354"/>
    <cellStyle name="40% - Акцент4 20 3 2" xfId="5322"/>
    <cellStyle name="40% - Акцент4 20 4" xfId="4338"/>
    <cellStyle name="40% - Акцент4 21" xfId="736"/>
    <cellStyle name="40% - Акцент4 21 2" xfId="2822"/>
    <cellStyle name="40% - Акцент4 21 2 2" xfId="3847"/>
    <cellStyle name="40% - Акцент4 21 2 2 2" xfId="5815"/>
    <cellStyle name="40% - Акцент4 21 2 3" xfId="4831"/>
    <cellStyle name="40% - Акцент4 21 3" xfId="3355"/>
    <cellStyle name="40% - Акцент4 21 3 2" xfId="5323"/>
    <cellStyle name="40% - Акцент4 21 4" xfId="4339"/>
    <cellStyle name="40% - Акцент4 22" xfId="737"/>
    <cellStyle name="40% - Акцент4 22 2" xfId="2823"/>
    <cellStyle name="40% - Акцент4 22 2 2" xfId="3848"/>
    <cellStyle name="40% - Акцент4 22 2 2 2" xfId="5816"/>
    <cellStyle name="40% - Акцент4 22 2 3" xfId="4832"/>
    <cellStyle name="40% - Акцент4 22 3" xfId="3356"/>
    <cellStyle name="40% - Акцент4 22 3 2" xfId="5324"/>
    <cellStyle name="40% - Акцент4 22 4" xfId="4340"/>
    <cellStyle name="40% - Акцент4 23" xfId="738"/>
    <cellStyle name="40% - Акцент4 23 2" xfId="2824"/>
    <cellStyle name="40% - Акцент4 23 2 2" xfId="3849"/>
    <cellStyle name="40% - Акцент4 23 2 2 2" xfId="5817"/>
    <cellStyle name="40% - Акцент4 23 2 3" xfId="4833"/>
    <cellStyle name="40% - Акцент4 23 3" xfId="3357"/>
    <cellStyle name="40% - Акцент4 23 3 2" xfId="5325"/>
    <cellStyle name="40% - Акцент4 23 4" xfId="4341"/>
    <cellStyle name="40% - Акцент4 24" xfId="739"/>
    <cellStyle name="40% - Акцент4 24 2" xfId="2825"/>
    <cellStyle name="40% - Акцент4 24 2 2" xfId="3850"/>
    <cellStyle name="40% - Акцент4 24 2 2 2" xfId="5818"/>
    <cellStyle name="40% - Акцент4 24 2 3" xfId="4834"/>
    <cellStyle name="40% - Акцент4 24 3" xfId="3358"/>
    <cellStyle name="40% - Акцент4 24 3 2" xfId="5326"/>
    <cellStyle name="40% - Акцент4 24 4" xfId="4342"/>
    <cellStyle name="40% - Акцент4 25" xfId="740"/>
    <cellStyle name="40% - Акцент4 25 2" xfId="2826"/>
    <cellStyle name="40% - Акцент4 25 2 2" xfId="3851"/>
    <cellStyle name="40% - Акцент4 25 2 2 2" xfId="5819"/>
    <cellStyle name="40% - Акцент4 25 2 3" xfId="4835"/>
    <cellStyle name="40% - Акцент4 25 3" xfId="3359"/>
    <cellStyle name="40% - Акцент4 25 3 2" xfId="5327"/>
    <cellStyle name="40% - Акцент4 25 4" xfId="4343"/>
    <cellStyle name="40% - Акцент4 26" xfId="741"/>
    <cellStyle name="40% - Акцент4 26 2" xfId="2827"/>
    <cellStyle name="40% - Акцент4 26 2 2" xfId="3852"/>
    <cellStyle name="40% - Акцент4 26 2 2 2" xfId="5820"/>
    <cellStyle name="40% - Акцент4 26 2 3" xfId="4836"/>
    <cellStyle name="40% - Акцент4 26 3" xfId="3360"/>
    <cellStyle name="40% - Акцент4 26 3 2" xfId="5328"/>
    <cellStyle name="40% - Акцент4 26 4" xfId="4344"/>
    <cellStyle name="40% - Акцент4 27" xfId="742"/>
    <cellStyle name="40% - Акцент4 27 2" xfId="2828"/>
    <cellStyle name="40% - Акцент4 27 2 2" xfId="3853"/>
    <cellStyle name="40% - Акцент4 27 2 2 2" xfId="5821"/>
    <cellStyle name="40% - Акцент4 27 2 3" xfId="4837"/>
    <cellStyle name="40% - Акцент4 27 3" xfId="3361"/>
    <cellStyle name="40% - Акцент4 27 3 2" xfId="5329"/>
    <cellStyle name="40% - Акцент4 27 4" xfId="4345"/>
    <cellStyle name="40% - Акцент4 28" xfId="743"/>
    <cellStyle name="40% - Акцент4 28 2" xfId="2829"/>
    <cellStyle name="40% - Акцент4 28 2 2" xfId="3854"/>
    <cellStyle name="40% - Акцент4 28 2 2 2" xfId="5822"/>
    <cellStyle name="40% - Акцент4 28 2 3" xfId="4838"/>
    <cellStyle name="40% - Акцент4 28 3" xfId="3362"/>
    <cellStyle name="40% - Акцент4 28 3 2" xfId="5330"/>
    <cellStyle name="40% - Акцент4 28 4" xfId="4346"/>
    <cellStyle name="40% - Акцент4 29" xfId="744"/>
    <cellStyle name="40% - Акцент4 29 2" xfId="2830"/>
    <cellStyle name="40% - Акцент4 29 2 2" xfId="3855"/>
    <cellStyle name="40% - Акцент4 29 2 2 2" xfId="5823"/>
    <cellStyle name="40% - Акцент4 29 2 3" xfId="4839"/>
    <cellStyle name="40% - Акцент4 29 3" xfId="3363"/>
    <cellStyle name="40% - Акцент4 29 3 2" xfId="5331"/>
    <cellStyle name="40% - Акцент4 29 4" xfId="4347"/>
    <cellStyle name="40% - Акцент4 3" xfId="745"/>
    <cellStyle name="40% — акцент4 3" xfId="746"/>
    <cellStyle name="40% - Акцент4 3_Приложение 1" xfId="747"/>
    <cellStyle name="40% — акцент4 3_Приложение 1" xfId="748"/>
    <cellStyle name="40% - Акцент4 3_Приложение 1_1" xfId="749"/>
    <cellStyle name="40% — акцент4 3_Приложение 2" xfId="750"/>
    <cellStyle name="40% - Акцент4 3_Приложение 2_1" xfId="751"/>
    <cellStyle name="40% — акцент4 3_Стоимость" xfId="752"/>
    <cellStyle name="40% - Акцент4 3_Стоимость_1" xfId="753"/>
    <cellStyle name="40% — акцент4 3_Стоимость_1" xfId="754"/>
    <cellStyle name="40% - Акцент4 3_Стоимость_Стоимость" xfId="755"/>
    <cellStyle name="40% — акцент4 3_Стоимость_Стоимость" xfId="756"/>
    <cellStyle name="40% - Акцент4 30" xfId="757"/>
    <cellStyle name="40% - Акцент4 30 2" xfId="2831"/>
    <cellStyle name="40% - Акцент4 30 2 2" xfId="3856"/>
    <cellStyle name="40% - Акцент4 30 2 2 2" xfId="5824"/>
    <cellStyle name="40% - Акцент4 30 2 3" xfId="4840"/>
    <cellStyle name="40% - Акцент4 30 3" xfId="3364"/>
    <cellStyle name="40% - Акцент4 30 3 2" xfId="5332"/>
    <cellStyle name="40% - Акцент4 30 4" xfId="4348"/>
    <cellStyle name="40% - Акцент4 31" xfId="758"/>
    <cellStyle name="40% - Акцент4 31 2" xfId="2832"/>
    <cellStyle name="40% - Акцент4 31 2 2" xfId="3857"/>
    <cellStyle name="40% - Акцент4 31 2 2 2" xfId="5825"/>
    <cellStyle name="40% - Акцент4 31 2 3" xfId="4841"/>
    <cellStyle name="40% - Акцент4 31 3" xfId="3365"/>
    <cellStyle name="40% - Акцент4 31 3 2" xfId="5333"/>
    <cellStyle name="40% - Акцент4 31 4" xfId="4349"/>
    <cellStyle name="40% - Акцент4 32" xfId="759"/>
    <cellStyle name="40% - Акцент4 32 2" xfId="2833"/>
    <cellStyle name="40% - Акцент4 32 2 2" xfId="3858"/>
    <cellStyle name="40% - Акцент4 32 2 2 2" xfId="5826"/>
    <cellStyle name="40% - Акцент4 32 2 3" xfId="4842"/>
    <cellStyle name="40% - Акцент4 32 3" xfId="3366"/>
    <cellStyle name="40% - Акцент4 32 3 2" xfId="5334"/>
    <cellStyle name="40% - Акцент4 32 4" xfId="4350"/>
    <cellStyle name="40% - Акцент4 33" xfId="760"/>
    <cellStyle name="40% - Акцент4 33 2" xfId="2834"/>
    <cellStyle name="40% - Акцент4 33 2 2" xfId="3859"/>
    <cellStyle name="40% - Акцент4 33 2 2 2" xfId="5827"/>
    <cellStyle name="40% - Акцент4 33 2 3" xfId="4843"/>
    <cellStyle name="40% - Акцент4 33 3" xfId="3367"/>
    <cellStyle name="40% - Акцент4 33 3 2" xfId="5335"/>
    <cellStyle name="40% - Акцент4 33 4" xfId="4351"/>
    <cellStyle name="40% - Акцент4 34" xfId="761"/>
    <cellStyle name="40% - Акцент4 34 2" xfId="2835"/>
    <cellStyle name="40% - Акцент4 34 2 2" xfId="3860"/>
    <cellStyle name="40% - Акцент4 34 2 2 2" xfId="5828"/>
    <cellStyle name="40% - Акцент4 34 2 3" xfId="4844"/>
    <cellStyle name="40% - Акцент4 34 3" xfId="3368"/>
    <cellStyle name="40% - Акцент4 34 3 2" xfId="5336"/>
    <cellStyle name="40% - Акцент4 34 4" xfId="4352"/>
    <cellStyle name="40% - Акцент4 35" xfId="762"/>
    <cellStyle name="40% - Акцент4 35 2" xfId="2836"/>
    <cellStyle name="40% - Акцент4 35 2 2" xfId="3861"/>
    <cellStyle name="40% - Акцент4 35 2 2 2" xfId="5829"/>
    <cellStyle name="40% - Акцент4 35 2 3" xfId="4845"/>
    <cellStyle name="40% - Акцент4 35 3" xfId="3369"/>
    <cellStyle name="40% - Акцент4 35 3 2" xfId="5337"/>
    <cellStyle name="40% - Акцент4 35 4" xfId="4353"/>
    <cellStyle name="40% - Акцент4 36" xfId="763"/>
    <cellStyle name="40% - Акцент4 36 2" xfId="2837"/>
    <cellStyle name="40% - Акцент4 36 2 2" xfId="3862"/>
    <cellStyle name="40% - Акцент4 36 2 2 2" xfId="5830"/>
    <cellStyle name="40% - Акцент4 36 2 3" xfId="4846"/>
    <cellStyle name="40% - Акцент4 36 3" xfId="3370"/>
    <cellStyle name="40% - Акцент4 36 3 2" xfId="5338"/>
    <cellStyle name="40% - Акцент4 36 4" xfId="4354"/>
    <cellStyle name="40% - Акцент4 37" xfId="764"/>
    <cellStyle name="40% - Акцент4 37 2" xfId="2838"/>
    <cellStyle name="40% - Акцент4 37 2 2" xfId="3863"/>
    <cellStyle name="40% - Акцент4 37 2 2 2" xfId="5831"/>
    <cellStyle name="40% - Акцент4 37 2 3" xfId="4847"/>
    <cellStyle name="40% - Акцент4 37 3" xfId="3371"/>
    <cellStyle name="40% - Акцент4 37 3 2" xfId="5339"/>
    <cellStyle name="40% - Акцент4 37 4" xfId="4355"/>
    <cellStyle name="40% - Акцент4 38" xfId="765"/>
    <cellStyle name="40% - Акцент4 38 2" xfId="2839"/>
    <cellStyle name="40% - Акцент4 38 2 2" xfId="3864"/>
    <cellStyle name="40% - Акцент4 38 2 2 2" xfId="5832"/>
    <cellStyle name="40% - Акцент4 38 2 3" xfId="4848"/>
    <cellStyle name="40% - Акцент4 38 3" xfId="3372"/>
    <cellStyle name="40% - Акцент4 38 3 2" xfId="5340"/>
    <cellStyle name="40% - Акцент4 38 4" xfId="4356"/>
    <cellStyle name="40% - Акцент4 39" xfId="766"/>
    <cellStyle name="40% - Акцент4 39 2" xfId="2840"/>
    <cellStyle name="40% - Акцент4 39 2 2" xfId="3865"/>
    <cellStyle name="40% - Акцент4 39 2 2 2" xfId="5833"/>
    <cellStyle name="40% - Акцент4 39 2 3" xfId="4849"/>
    <cellStyle name="40% - Акцент4 39 3" xfId="3373"/>
    <cellStyle name="40% - Акцент4 39 3 2" xfId="5341"/>
    <cellStyle name="40% - Акцент4 39 4" xfId="4357"/>
    <cellStyle name="40% - Акцент4 4" xfId="767"/>
    <cellStyle name="40% — акцент4 4" xfId="768"/>
    <cellStyle name="40% - Акцент4 4_Приложение 1" xfId="769"/>
    <cellStyle name="40% — акцент4 4_Приложение 1" xfId="770"/>
    <cellStyle name="40% - Акцент4 4_Приложение 1_1" xfId="771"/>
    <cellStyle name="40% — акцент4 4_Приложение 2" xfId="772"/>
    <cellStyle name="40% - Акцент4 4_Приложение 2_1" xfId="773"/>
    <cellStyle name="40% — акцент4 4_Стоимость" xfId="774"/>
    <cellStyle name="40% - Акцент4 4_Стоимость_1" xfId="775"/>
    <cellStyle name="40% — акцент4 4_Стоимость_1" xfId="776"/>
    <cellStyle name="40% - Акцент4 4_Стоимость_Стоимость" xfId="777"/>
    <cellStyle name="40% — акцент4 4_Стоимость_Стоимость" xfId="778"/>
    <cellStyle name="40% - Акцент4 40" xfId="779"/>
    <cellStyle name="40% - Акцент4 40 2" xfId="2841"/>
    <cellStyle name="40% - Акцент4 40 2 2" xfId="3866"/>
    <cellStyle name="40% - Акцент4 40 2 2 2" xfId="5834"/>
    <cellStyle name="40% - Акцент4 40 2 3" xfId="4850"/>
    <cellStyle name="40% - Акцент4 40 3" xfId="3374"/>
    <cellStyle name="40% - Акцент4 40 3 2" xfId="5342"/>
    <cellStyle name="40% - Акцент4 40 4" xfId="4358"/>
    <cellStyle name="40% - Акцент4 41" xfId="780"/>
    <cellStyle name="40% - Акцент4 41 2" xfId="2842"/>
    <cellStyle name="40% - Акцент4 41 2 2" xfId="3867"/>
    <cellStyle name="40% - Акцент4 41 2 2 2" xfId="5835"/>
    <cellStyle name="40% - Акцент4 41 2 3" xfId="4851"/>
    <cellStyle name="40% - Акцент4 41 3" xfId="3375"/>
    <cellStyle name="40% - Акцент4 41 3 2" xfId="5343"/>
    <cellStyle name="40% - Акцент4 41 4" xfId="4359"/>
    <cellStyle name="40% - Акцент4 42" xfId="781"/>
    <cellStyle name="40% - Акцент4 42 2" xfId="2843"/>
    <cellStyle name="40% - Акцент4 42 2 2" xfId="3868"/>
    <cellStyle name="40% - Акцент4 42 2 2 2" xfId="5836"/>
    <cellStyle name="40% - Акцент4 42 2 3" xfId="4852"/>
    <cellStyle name="40% - Акцент4 42 3" xfId="3376"/>
    <cellStyle name="40% - Акцент4 42 3 2" xfId="5344"/>
    <cellStyle name="40% - Акцент4 42 4" xfId="4360"/>
    <cellStyle name="40% - Акцент4 43" xfId="782"/>
    <cellStyle name="40% - Акцент4 43 2" xfId="2844"/>
    <cellStyle name="40% - Акцент4 43 2 2" xfId="3869"/>
    <cellStyle name="40% - Акцент4 43 2 2 2" xfId="5837"/>
    <cellStyle name="40% - Акцент4 43 2 3" xfId="4853"/>
    <cellStyle name="40% - Акцент4 43 3" xfId="3377"/>
    <cellStyle name="40% - Акцент4 43 3 2" xfId="5345"/>
    <cellStyle name="40% - Акцент4 43 4" xfId="4361"/>
    <cellStyle name="40% - Акцент4 44" xfId="783"/>
    <cellStyle name="40% - Акцент4 44 2" xfId="2845"/>
    <cellStyle name="40% - Акцент4 44 2 2" xfId="3870"/>
    <cellStyle name="40% - Акцент4 44 2 2 2" xfId="5838"/>
    <cellStyle name="40% - Акцент4 44 2 3" xfId="4854"/>
    <cellStyle name="40% - Акцент4 44 3" xfId="3378"/>
    <cellStyle name="40% - Акцент4 44 3 2" xfId="5346"/>
    <cellStyle name="40% - Акцент4 44 4" xfId="4362"/>
    <cellStyle name="40% - Акцент4 45" xfId="784"/>
    <cellStyle name="40% - Акцент4 45 2" xfId="2846"/>
    <cellStyle name="40% - Акцент4 45 2 2" xfId="3871"/>
    <cellStyle name="40% - Акцент4 45 2 2 2" xfId="5839"/>
    <cellStyle name="40% - Акцент4 45 2 3" xfId="4855"/>
    <cellStyle name="40% - Акцент4 45 3" xfId="3379"/>
    <cellStyle name="40% - Акцент4 45 3 2" xfId="5347"/>
    <cellStyle name="40% - Акцент4 45 4" xfId="4363"/>
    <cellStyle name="40% - Акцент4 5" xfId="785"/>
    <cellStyle name="40% - Акцент4 5 2" xfId="2847"/>
    <cellStyle name="40% - Акцент4 5 2 2" xfId="3872"/>
    <cellStyle name="40% - Акцент4 5 2 2 2" xfId="5840"/>
    <cellStyle name="40% - Акцент4 5 2 3" xfId="4856"/>
    <cellStyle name="40% - Акцент4 5 3" xfId="3380"/>
    <cellStyle name="40% - Акцент4 5 3 2" xfId="5348"/>
    <cellStyle name="40% - Акцент4 5 4" xfId="4364"/>
    <cellStyle name="40% - Акцент4 6" xfId="786"/>
    <cellStyle name="40% - Акцент4 6 2" xfId="2848"/>
    <cellStyle name="40% - Акцент4 6 2 2" xfId="3873"/>
    <cellStyle name="40% - Акцент4 6 2 2 2" xfId="5841"/>
    <cellStyle name="40% - Акцент4 6 2 3" xfId="4857"/>
    <cellStyle name="40% - Акцент4 6 3" xfId="3381"/>
    <cellStyle name="40% - Акцент4 6 3 2" xfId="5349"/>
    <cellStyle name="40% - Акцент4 6 4" xfId="4365"/>
    <cellStyle name="40% - Акцент4 7" xfId="787"/>
    <cellStyle name="40% - Акцент4 7 2" xfId="2849"/>
    <cellStyle name="40% - Акцент4 7 2 2" xfId="3874"/>
    <cellStyle name="40% - Акцент4 7 2 2 2" xfId="5842"/>
    <cellStyle name="40% - Акцент4 7 2 3" xfId="4858"/>
    <cellStyle name="40% - Акцент4 7 3" xfId="3382"/>
    <cellStyle name="40% - Акцент4 7 3 2" xfId="5350"/>
    <cellStyle name="40% - Акцент4 7 4" xfId="4366"/>
    <cellStyle name="40% - Акцент4 8" xfId="788"/>
    <cellStyle name="40% - Акцент4 8 2" xfId="2850"/>
    <cellStyle name="40% - Акцент4 8 2 2" xfId="3875"/>
    <cellStyle name="40% - Акцент4 8 2 2 2" xfId="5843"/>
    <cellStyle name="40% - Акцент4 8 2 3" xfId="4859"/>
    <cellStyle name="40% - Акцент4 8 3" xfId="3383"/>
    <cellStyle name="40% - Акцент4 8 3 2" xfId="5351"/>
    <cellStyle name="40% - Акцент4 8 4" xfId="4367"/>
    <cellStyle name="40% - Акцент4 9" xfId="789"/>
    <cellStyle name="40% - Акцент4 9 2" xfId="2851"/>
    <cellStyle name="40% - Акцент4 9 2 2" xfId="3876"/>
    <cellStyle name="40% - Акцент4 9 2 2 2" xfId="5844"/>
    <cellStyle name="40% - Акцент4 9 2 3" xfId="4860"/>
    <cellStyle name="40% - Акцент4 9 3" xfId="3384"/>
    <cellStyle name="40% - Акцент4 9 3 2" xfId="5352"/>
    <cellStyle name="40% - Акцент4 9 4" xfId="4368"/>
    <cellStyle name="40% — акцент4_Стоимость" xfId="790"/>
    <cellStyle name="40% — акцент5" xfId="791"/>
    <cellStyle name="40% - Акцент5 10" xfId="792"/>
    <cellStyle name="40% - Акцент5 10 2" xfId="2852"/>
    <cellStyle name="40% - Акцент5 10 2 2" xfId="3877"/>
    <cellStyle name="40% - Акцент5 10 2 2 2" xfId="5845"/>
    <cellStyle name="40% - Акцент5 10 2 3" xfId="4861"/>
    <cellStyle name="40% - Акцент5 10 3" xfId="3385"/>
    <cellStyle name="40% - Акцент5 10 3 2" xfId="5353"/>
    <cellStyle name="40% - Акцент5 10 4" xfId="4369"/>
    <cellStyle name="40% - Акцент5 11" xfId="793"/>
    <cellStyle name="40% - Акцент5 11 2" xfId="2853"/>
    <cellStyle name="40% - Акцент5 11 2 2" xfId="3878"/>
    <cellStyle name="40% - Акцент5 11 2 2 2" xfId="5846"/>
    <cellStyle name="40% - Акцент5 11 2 3" xfId="4862"/>
    <cellStyle name="40% - Акцент5 11 3" xfId="3386"/>
    <cellStyle name="40% - Акцент5 11 3 2" xfId="5354"/>
    <cellStyle name="40% - Акцент5 11 4" xfId="4370"/>
    <cellStyle name="40% - Акцент5 12" xfId="794"/>
    <cellStyle name="40% - Акцент5 12 2" xfId="2854"/>
    <cellStyle name="40% - Акцент5 12 2 2" xfId="3879"/>
    <cellStyle name="40% - Акцент5 12 2 2 2" xfId="5847"/>
    <cellStyle name="40% - Акцент5 12 2 3" xfId="4863"/>
    <cellStyle name="40% - Акцент5 12 3" xfId="3387"/>
    <cellStyle name="40% - Акцент5 12 3 2" xfId="5355"/>
    <cellStyle name="40% - Акцент5 12 4" xfId="4371"/>
    <cellStyle name="40% - Акцент5 13" xfId="795"/>
    <cellStyle name="40% - Акцент5 13 2" xfId="2855"/>
    <cellStyle name="40% - Акцент5 13 2 2" xfId="3880"/>
    <cellStyle name="40% - Акцент5 13 2 2 2" xfId="5848"/>
    <cellStyle name="40% - Акцент5 13 2 3" xfId="4864"/>
    <cellStyle name="40% - Акцент5 13 3" xfId="3388"/>
    <cellStyle name="40% - Акцент5 13 3 2" xfId="5356"/>
    <cellStyle name="40% - Акцент5 13 4" xfId="4372"/>
    <cellStyle name="40% - Акцент5 14" xfId="796"/>
    <cellStyle name="40% - Акцент5 14 2" xfId="2856"/>
    <cellStyle name="40% - Акцент5 14 2 2" xfId="3881"/>
    <cellStyle name="40% - Акцент5 14 2 2 2" xfId="5849"/>
    <cellStyle name="40% - Акцент5 14 2 3" xfId="4865"/>
    <cellStyle name="40% - Акцент5 14 3" xfId="3389"/>
    <cellStyle name="40% - Акцент5 14 3 2" xfId="5357"/>
    <cellStyle name="40% - Акцент5 14 4" xfId="4373"/>
    <cellStyle name="40% - Акцент5 15" xfId="797"/>
    <cellStyle name="40% - Акцент5 15 2" xfId="2857"/>
    <cellStyle name="40% - Акцент5 15 2 2" xfId="3882"/>
    <cellStyle name="40% - Акцент5 15 2 2 2" xfId="5850"/>
    <cellStyle name="40% - Акцент5 15 2 3" xfId="4866"/>
    <cellStyle name="40% - Акцент5 15 3" xfId="3390"/>
    <cellStyle name="40% - Акцент5 15 3 2" xfId="5358"/>
    <cellStyle name="40% - Акцент5 15 4" xfId="4374"/>
    <cellStyle name="40% - Акцент5 16" xfId="798"/>
    <cellStyle name="40% - Акцент5 16 2" xfId="2858"/>
    <cellStyle name="40% - Акцент5 16 2 2" xfId="3883"/>
    <cellStyle name="40% - Акцент5 16 2 2 2" xfId="5851"/>
    <cellStyle name="40% - Акцент5 16 2 3" xfId="4867"/>
    <cellStyle name="40% - Акцент5 16 3" xfId="3391"/>
    <cellStyle name="40% - Акцент5 16 3 2" xfId="5359"/>
    <cellStyle name="40% - Акцент5 16 4" xfId="4375"/>
    <cellStyle name="40% - Акцент5 17" xfId="799"/>
    <cellStyle name="40% - Акцент5 17 2" xfId="2859"/>
    <cellStyle name="40% - Акцент5 17 2 2" xfId="3884"/>
    <cellStyle name="40% - Акцент5 17 2 2 2" xfId="5852"/>
    <cellStyle name="40% - Акцент5 17 2 3" xfId="4868"/>
    <cellStyle name="40% - Акцент5 17 3" xfId="3392"/>
    <cellStyle name="40% - Акцент5 17 3 2" xfId="5360"/>
    <cellStyle name="40% - Акцент5 17 4" xfId="4376"/>
    <cellStyle name="40% - Акцент5 18" xfId="800"/>
    <cellStyle name="40% - Акцент5 18 2" xfId="2860"/>
    <cellStyle name="40% - Акцент5 18 2 2" xfId="3885"/>
    <cellStyle name="40% - Акцент5 18 2 2 2" xfId="5853"/>
    <cellStyle name="40% - Акцент5 18 2 3" xfId="4869"/>
    <cellStyle name="40% - Акцент5 18 3" xfId="3393"/>
    <cellStyle name="40% - Акцент5 18 3 2" xfId="5361"/>
    <cellStyle name="40% - Акцент5 18 4" xfId="4377"/>
    <cellStyle name="40% - Акцент5 19" xfId="801"/>
    <cellStyle name="40% - Акцент5 19 2" xfId="2861"/>
    <cellStyle name="40% - Акцент5 19 2 2" xfId="3886"/>
    <cellStyle name="40% - Акцент5 19 2 2 2" xfId="5854"/>
    <cellStyle name="40% - Акцент5 19 2 3" xfId="4870"/>
    <cellStyle name="40% - Акцент5 19 3" xfId="3394"/>
    <cellStyle name="40% - Акцент5 19 3 2" xfId="5362"/>
    <cellStyle name="40% - Акцент5 19 4" xfId="4378"/>
    <cellStyle name="40% - Акцент5 2" xfId="802"/>
    <cellStyle name="40% — акцент5 2" xfId="803"/>
    <cellStyle name="40% - Акцент5 2_Приложение 1" xfId="804"/>
    <cellStyle name="40% — акцент5 2_Приложение 1" xfId="805"/>
    <cellStyle name="40% - Акцент5 2_Приложение 1_1" xfId="806"/>
    <cellStyle name="40% — акцент5 2_Приложение 2" xfId="807"/>
    <cellStyle name="40% - Акцент5 2_Приложение 2_1" xfId="808"/>
    <cellStyle name="40% — акцент5 2_Стоимость" xfId="809"/>
    <cellStyle name="40% - Акцент5 2_Стоимость_1" xfId="810"/>
    <cellStyle name="40% — акцент5 2_Стоимость_1" xfId="811"/>
    <cellStyle name="40% - Акцент5 2_Стоимость_Стоимость" xfId="812"/>
    <cellStyle name="40% — акцент5 2_Стоимость_Стоимость" xfId="813"/>
    <cellStyle name="40% - Акцент5 20" xfId="814"/>
    <cellStyle name="40% - Акцент5 20 2" xfId="2862"/>
    <cellStyle name="40% - Акцент5 20 2 2" xfId="3887"/>
    <cellStyle name="40% - Акцент5 20 2 2 2" xfId="5855"/>
    <cellStyle name="40% - Акцент5 20 2 3" xfId="4871"/>
    <cellStyle name="40% - Акцент5 20 3" xfId="3395"/>
    <cellStyle name="40% - Акцент5 20 3 2" xfId="5363"/>
    <cellStyle name="40% - Акцент5 20 4" xfId="4379"/>
    <cellStyle name="40% - Акцент5 21" xfId="815"/>
    <cellStyle name="40% - Акцент5 21 2" xfId="2863"/>
    <cellStyle name="40% - Акцент5 21 2 2" xfId="3888"/>
    <cellStyle name="40% - Акцент5 21 2 2 2" xfId="5856"/>
    <cellStyle name="40% - Акцент5 21 2 3" xfId="4872"/>
    <cellStyle name="40% - Акцент5 21 3" xfId="3396"/>
    <cellStyle name="40% - Акцент5 21 3 2" xfId="5364"/>
    <cellStyle name="40% - Акцент5 21 4" xfId="4380"/>
    <cellStyle name="40% - Акцент5 22" xfId="816"/>
    <cellStyle name="40% - Акцент5 22 2" xfId="2864"/>
    <cellStyle name="40% - Акцент5 22 2 2" xfId="3889"/>
    <cellStyle name="40% - Акцент5 22 2 2 2" xfId="5857"/>
    <cellStyle name="40% - Акцент5 22 2 3" xfId="4873"/>
    <cellStyle name="40% - Акцент5 22 3" xfId="3397"/>
    <cellStyle name="40% - Акцент5 22 3 2" xfId="5365"/>
    <cellStyle name="40% - Акцент5 22 4" xfId="4381"/>
    <cellStyle name="40% - Акцент5 23" xfId="817"/>
    <cellStyle name="40% - Акцент5 23 2" xfId="2865"/>
    <cellStyle name="40% - Акцент5 23 2 2" xfId="3890"/>
    <cellStyle name="40% - Акцент5 23 2 2 2" xfId="5858"/>
    <cellStyle name="40% - Акцент5 23 2 3" xfId="4874"/>
    <cellStyle name="40% - Акцент5 23 3" xfId="3398"/>
    <cellStyle name="40% - Акцент5 23 3 2" xfId="5366"/>
    <cellStyle name="40% - Акцент5 23 4" xfId="4382"/>
    <cellStyle name="40% - Акцент5 24" xfId="818"/>
    <cellStyle name="40% - Акцент5 24 2" xfId="2866"/>
    <cellStyle name="40% - Акцент5 24 2 2" xfId="3891"/>
    <cellStyle name="40% - Акцент5 24 2 2 2" xfId="5859"/>
    <cellStyle name="40% - Акцент5 24 2 3" xfId="4875"/>
    <cellStyle name="40% - Акцент5 24 3" xfId="3399"/>
    <cellStyle name="40% - Акцент5 24 3 2" xfId="5367"/>
    <cellStyle name="40% - Акцент5 24 4" xfId="4383"/>
    <cellStyle name="40% - Акцент5 25" xfId="819"/>
    <cellStyle name="40% - Акцент5 25 2" xfId="2867"/>
    <cellStyle name="40% - Акцент5 25 2 2" xfId="3892"/>
    <cellStyle name="40% - Акцент5 25 2 2 2" xfId="5860"/>
    <cellStyle name="40% - Акцент5 25 2 3" xfId="4876"/>
    <cellStyle name="40% - Акцент5 25 3" xfId="3400"/>
    <cellStyle name="40% - Акцент5 25 3 2" xfId="5368"/>
    <cellStyle name="40% - Акцент5 25 4" xfId="4384"/>
    <cellStyle name="40% - Акцент5 26" xfId="820"/>
    <cellStyle name="40% - Акцент5 26 2" xfId="2868"/>
    <cellStyle name="40% - Акцент5 26 2 2" xfId="3893"/>
    <cellStyle name="40% - Акцент5 26 2 2 2" xfId="5861"/>
    <cellStyle name="40% - Акцент5 26 2 3" xfId="4877"/>
    <cellStyle name="40% - Акцент5 26 3" xfId="3401"/>
    <cellStyle name="40% - Акцент5 26 3 2" xfId="5369"/>
    <cellStyle name="40% - Акцент5 26 4" xfId="4385"/>
    <cellStyle name="40% - Акцент5 27" xfId="821"/>
    <cellStyle name="40% - Акцент5 27 2" xfId="2869"/>
    <cellStyle name="40% - Акцент5 27 2 2" xfId="3894"/>
    <cellStyle name="40% - Акцент5 27 2 2 2" xfId="5862"/>
    <cellStyle name="40% - Акцент5 27 2 3" xfId="4878"/>
    <cellStyle name="40% - Акцент5 27 3" xfId="3402"/>
    <cellStyle name="40% - Акцент5 27 3 2" xfId="5370"/>
    <cellStyle name="40% - Акцент5 27 4" xfId="4386"/>
    <cellStyle name="40% - Акцент5 28" xfId="822"/>
    <cellStyle name="40% - Акцент5 28 2" xfId="2870"/>
    <cellStyle name="40% - Акцент5 28 2 2" xfId="3895"/>
    <cellStyle name="40% - Акцент5 28 2 2 2" xfId="5863"/>
    <cellStyle name="40% - Акцент5 28 2 3" xfId="4879"/>
    <cellStyle name="40% - Акцент5 28 3" xfId="3403"/>
    <cellStyle name="40% - Акцент5 28 3 2" xfId="5371"/>
    <cellStyle name="40% - Акцент5 28 4" xfId="4387"/>
    <cellStyle name="40% - Акцент5 29" xfId="823"/>
    <cellStyle name="40% - Акцент5 29 2" xfId="2871"/>
    <cellStyle name="40% - Акцент5 29 2 2" xfId="3896"/>
    <cellStyle name="40% - Акцент5 29 2 2 2" xfId="5864"/>
    <cellStyle name="40% - Акцент5 29 2 3" xfId="4880"/>
    <cellStyle name="40% - Акцент5 29 3" xfId="3404"/>
    <cellStyle name="40% - Акцент5 29 3 2" xfId="5372"/>
    <cellStyle name="40% - Акцент5 29 4" xfId="4388"/>
    <cellStyle name="40% - Акцент5 3" xfId="824"/>
    <cellStyle name="40% — акцент5 3" xfId="825"/>
    <cellStyle name="40% - Акцент5 3_Приложение 1" xfId="826"/>
    <cellStyle name="40% — акцент5 3_Приложение 1" xfId="827"/>
    <cellStyle name="40% - Акцент5 3_Приложение 1_1" xfId="828"/>
    <cellStyle name="40% — акцент5 3_Приложение 2" xfId="829"/>
    <cellStyle name="40% - Акцент5 3_Приложение 2_1" xfId="830"/>
    <cellStyle name="40% — акцент5 3_Стоимость" xfId="831"/>
    <cellStyle name="40% - Акцент5 3_Стоимость_1" xfId="832"/>
    <cellStyle name="40% — акцент5 3_Стоимость_1" xfId="833"/>
    <cellStyle name="40% - Акцент5 3_Стоимость_Стоимость" xfId="834"/>
    <cellStyle name="40% — акцент5 3_Стоимость_Стоимость" xfId="835"/>
    <cellStyle name="40% - Акцент5 30" xfId="836"/>
    <cellStyle name="40% - Акцент5 30 2" xfId="2872"/>
    <cellStyle name="40% - Акцент5 30 2 2" xfId="3897"/>
    <cellStyle name="40% - Акцент5 30 2 2 2" xfId="5865"/>
    <cellStyle name="40% - Акцент5 30 2 3" xfId="4881"/>
    <cellStyle name="40% - Акцент5 30 3" xfId="3405"/>
    <cellStyle name="40% - Акцент5 30 3 2" xfId="5373"/>
    <cellStyle name="40% - Акцент5 30 4" xfId="4389"/>
    <cellStyle name="40% - Акцент5 31" xfId="837"/>
    <cellStyle name="40% - Акцент5 31 2" xfId="2873"/>
    <cellStyle name="40% - Акцент5 31 2 2" xfId="3898"/>
    <cellStyle name="40% - Акцент5 31 2 2 2" xfId="5866"/>
    <cellStyle name="40% - Акцент5 31 2 3" xfId="4882"/>
    <cellStyle name="40% - Акцент5 31 3" xfId="3406"/>
    <cellStyle name="40% - Акцент5 31 3 2" xfId="5374"/>
    <cellStyle name="40% - Акцент5 31 4" xfId="4390"/>
    <cellStyle name="40% - Акцент5 32" xfId="838"/>
    <cellStyle name="40% - Акцент5 32 2" xfId="2874"/>
    <cellStyle name="40% - Акцент5 32 2 2" xfId="3899"/>
    <cellStyle name="40% - Акцент5 32 2 2 2" xfId="5867"/>
    <cellStyle name="40% - Акцент5 32 2 3" xfId="4883"/>
    <cellStyle name="40% - Акцент5 32 3" xfId="3407"/>
    <cellStyle name="40% - Акцент5 32 3 2" xfId="5375"/>
    <cellStyle name="40% - Акцент5 32 4" xfId="4391"/>
    <cellStyle name="40% - Акцент5 33" xfId="839"/>
    <cellStyle name="40% - Акцент5 33 2" xfId="2875"/>
    <cellStyle name="40% - Акцент5 33 2 2" xfId="3900"/>
    <cellStyle name="40% - Акцент5 33 2 2 2" xfId="5868"/>
    <cellStyle name="40% - Акцент5 33 2 3" xfId="4884"/>
    <cellStyle name="40% - Акцент5 33 3" xfId="3408"/>
    <cellStyle name="40% - Акцент5 33 3 2" xfId="5376"/>
    <cellStyle name="40% - Акцент5 33 4" xfId="4392"/>
    <cellStyle name="40% - Акцент5 34" xfId="840"/>
    <cellStyle name="40% - Акцент5 34 2" xfId="2876"/>
    <cellStyle name="40% - Акцент5 34 2 2" xfId="3901"/>
    <cellStyle name="40% - Акцент5 34 2 2 2" xfId="5869"/>
    <cellStyle name="40% - Акцент5 34 2 3" xfId="4885"/>
    <cellStyle name="40% - Акцент5 34 3" xfId="3409"/>
    <cellStyle name="40% - Акцент5 34 3 2" xfId="5377"/>
    <cellStyle name="40% - Акцент5 34 4" xfId="4393"/>
    <cellStyle name="40% - Акцент5 35" xfId="841"/>
    <cellStyle name="40% - Акцент5 35 2" xfId="2877"/>
    <cellStyle name="40% - Акцент5 35 2 2" xfId="3902"/>
    <cellStyle name="40% - Акцент5 35 2 2 2" xfId="5870"/>
    <cellStyle name="40% - Акцент5 35 2 3" xfId="4886"/>
    <cellStyle name="40% - Акцент5 35 3" xfId="3410"/>
    <cellStyle name="40% - Акцент5 35 3 2" xfId="5378"/>
    <cellStyle name="40% - Акцент5 35 4" xfId="4394"/>
    <cellStyle name="40% - Акцент5 36" xfId="842"/>
    <cellStyle name="40% - Акцент5 36 2" xfId="2878"/>
    <cellStyle name="40% - Акцент5 36 2 2" xfId="3903"/>
    <cellStyle name="40% - Акцент5 36 2 2 2" xfId="5871"/>
    <cellStyle name="40% - Акцент5 36 2 3" xfId="4887"/>
    <cellStyle name="40% - Акцент5 36 3" xfId="3411"/>
    <cellStyle name="40% - Акцент5 36 3 2" xfId="5379"/>
    <cellStyle name="40% - Акцент5 36 4" xfId="4395"/>
    <cellStyle name="40% - Акцент5 37" xfId="843"/>
    <cellStyle name="40% - Акцент5 37 2" xfId="2879"/>
    <cellStyle name="40% - Акцент5 37 2 2" xfId="3904"/>
    <cellStyle name="40% - Акцент5 37 2 2 2" xfId="5872"/>
    <cellStyle name="40% - Акцент5 37 2 3" xfId="4888"/>
    <cellStyle name="40% - Акцент5 37 3" xfId="3412"/>
    <cellStyle name="40% - Акцент5 37 3 2" xfId="5380"/>
    <cellStyle name="40% - Акцент5 37 4" xfId="4396"/>
    <cellStyle name="40% - Акцент5 38" xfId="844"/>
    <cellStyle name="40% - Акцент5 38 2" xfId="2880"/>
    <cellStyle name="40% - Акцент5 38 2 2" xfId="3905"/>
    <cellStyle name="40% - Акцент5 38 2 2 2" xfId="5873"/>
    <cellStyle name="40% - Акцент5 38 2 3" xfId="4889"/>
    <cellStyle name="40% - Акцент5 38 3" xfId="3413"/>
    <cellStyle name="40% - Акцент5 38 3 2" xfId="5381"/>
    <cellStyle name="40% - Акцент5 38 4" xfId="4397"/>
    <cellStyle name="40% - Акцент5 39" xfId="845"/>
    <cellStyle name="40% - Акцент5 39 2" xfId="2881"/>
    <cellStyle name="40% - Акцент5 39 2 2" xfId="3906"/>
    <cellStyle name="40% - Акцент5 39 2 2 2" xfId="5874"/>
    <cellStyle name="40% - Акцент5 39 2 3" xfId="4890"/>
    <cellStyle name="40% - Акцент5 39 3" xfId="3414"/>
    <cellStyle name="40% - Акцент5 39 3 2" xfId="5382"/>
    <cellStyle name="40% - Акцент5 39 4" xfId="4398"/>
    <cellStyle name="40% - Акцент5 4" xfId="846"/>
    <cellStyle name="40% — акцент5 4" xfId="847"/>
    <cellStyle name="40% - Акцент5 4_Приложение 1" xfId="848"/>
    <cellStyle name="40% — акцент5 4_Приложение 1" xfId="849"/>
    <cellStyle name="40% - Акцент5 4_Приложение 1_1" xfId="850"/>
    <cellStyle name="40% — акцент5 4_Приложение 2" xfId="851"/>
    <cellStyle name="40% - Акцент5 4_Приложение 2_1" xfId="852"/>
    <cellStyle name="40% — акцент5 4_Стоимость" xfId="853"/>
    <cellStyle name="40% - Акцент5 4_Стоимость_1" xfId="854"/>
    <cellStyle name="40% — акцент5 4_Стоимость_1" xfId="855"/>
    <cellStyle name="40% - Акцент5 4_Стоимость_Стоимость" xfId="856"/>
    <cellStyle name="40% — акцент5 4_Стоимость_Стоимость" xfId="857"/>
    <cellStyle name="40% - Акцент5 40" xfId="858"/>
    <cellStyle name="40% - Акцент5 40 2" xfId="2882"/>
    <cellStyle name="40% - Акцент5 40 2 2" xfId="3907"/>
    <cellStyle name="40% - Акцент5 40 2 2 2" xfId="5875"/>
    <cellStyle name="40% - Акцент5 40 2 3" xfId="4891"/>
    <cellStyle name="40% - Акцент5 40 3" xfId="3415"/>
    <cellStyle name="40% - Акцент5 40 3 2" xfId="5383"/>
    <cellStyle name="40% - Акцент5 40 4" xfId="4399"/>
    <cellStyle name="40% - Акцент5 41" xfId="859"/>
    <cellStyle name="40% - Акцент5 41 2" xfId="2883"/>
    <cellStyle name="40% - Акцент5 41 2 2" xfId="3908"/>
    <cellStyle name="40% - Акцент5 41 2 2 2" xfId="5876"/>
    <cellStyle name="40% - Акцент5 41 2 3" xfId="4892"/>
    <cellStyle name="40% - Акцент5 41 3" xfId="3416"/>
    <cellStyle name="40% - Акцент5 41 3 2" xfId="5384"/>
    <cellStyle name="40% - Акцент5 41 4" xfId="4400"/>
    <cellStyle name="40% - Акцент5 42" xfId="860"/>
    <cellStyle name="40% - Акцент5 42 2" xfId="2884"/>
    <cellStyle name="40% - Акцент5 42 2 2" xfId="3909"/>
    <cellStyle name="40% - Акцент5 42 2 2 2" xfId="5877"/>
    <cellStyle name="40% - Акцент5 42 2 3" xfId="4893"/>
    <cellStyle name="40% - Акцент5 42 3" xfId="3417"/>
    <cellStyle name="40% - Акцент5 42 3 2" xfId="5385"/>
    <cellStyle name="40% - Акцент5 42 4" xfId="4401"/>
    <cellStyle name="40% - Акцент5 43" xfId="861"/>
    <cellStyle name="40% - Акцент5 43 2" xfId="2885"/>
    <cellStyle name="40% - Акцент5 43 2 2" xfId="3910"/>
    <cellStyle name="40% - Акцент5 43 2 2 2" xfId="5878"/>
    <cellStyle name="40% - Акцент5 43 2 3" xfId="4894"/>
    <cellStyle name="40% - Акцент5 43 3" xfId="3418"/>
    <cellStyle name="40% - Акцент5 43 3 2" xfId="5386"/>
    <cellStyle name="40% - Акцент5 43 4" xfId="4402"/>
    <cellStyle name="40% - Акцент5 44" xfId="862"/>
    <cellStyle name="40% - Акцент5 44 2" xfId="2886"/>
    <cellStyle name="40% - Акцент5 44 2 2" xfId="3911"/>
    <cellStyle name="40% - Акцент5 44 2 2 2" xfId="5879"/>
    <cellStyle name="40% - Акцент5 44 2 3" xfId="4895"/>
    <cellStyle name="40% - Акцент5 44 3" xfId="3419"/>
    <cellStyle name="40% - Акцент5 44 3 2" xfId="5387"/>
    <cellStyle name="40% - Акцент5 44 4" xfId="4403"/>
    <cellStyle name="40% - Акцент5 45" xfId="863"/>
    <cellStyle name="40% - Акцент5 45 2" xfId="2887"/>
    <cellStyle name="40% - Акцент5 45 2 2" xfId="3912"/>
    <cellStyle name="40% - Акцент5 45 2 2 2" xfId="5880"/>
    <cellStyle name="40% - Акцент5 45 2 3" xfId="4896"/>
    <cellStyle name="40% - Акцент5 45 3" xfId="3420"/>
    <cellStyle name="40% - Акцент5 45 3 2" xfId="5388"/>
    <cellStyle name="40% - Акцент5 45 4" xfId="4404"/>
    <cellStyle name="40% - Акцент5 5" xfId="864"/>
    <cellStyle name="40% - Акцент5 5 2" xfId="2888"/>
    <cellStyle name="40% - Акцент5 5 2 2" xfId="3913"/>
    <cellStyle name="40% - Акцент5 5 2 2 2" xfId="5881"/>
    <cellStyle name="40% - Акцент5 5 2 3" xfId="4897"/>
    <cellStyle name="40% - Акцент5 5 3" xfId="3421"/>
    <cellStyle name="40% - Акцент5 5 3 2" xfId="5389"/>
    <cellStyle name="40% - Акцент5 5 4" xfId="4405"/>
    <cellStyle name="40% - Акцент5 6" xfId="865"/>
    <cellStyle name="40% - Акцент5 6 2" xfId="2889"/>
    <cellStyle name="40% - Акцент5 6 2 2" xfId="3914"/>
    <cellStyle name="40% - Акцент5 6 2 2 2" xfId="5882"/>
    <cellStyle name="40% - Акцент5 6 2 3" xfId="4898"/>
    <cellStyle name="40% - Акцент5 6 3" xfId="3422"/>
    <cellStyle name="40% - Акцент5 6 3 2" xfId="5390"/>
    <cellStyle name="40% - Акцент5 6 4" xfId="4406"/>
    <cellStyle name="40% - Акцент5 7" xfId="866"/>
    <cellStyle name="40% - Акцент5 7 2" xfId="2890"/>
    <cellStyle name="40% - Акцент5 7 2 2" xfId="3915"/>
    <cellStyle name="40% - Акцент5 7 2 2 2" xfId="5883"/>
    <cellStyle name="40% - Акцент5 7 2 3" xfId="4899"/>
    <cellStyle name="40% - Акцент5 7 3" xfId="3423"/>
    <cellStyle name="40% - Акцент5 7 3 2" xfId="5391"/>
    <cellStyle name="40% - Акцент5 7 4" xfId="4407"/>
    <cellStyle name="40% - Акцент5 8" xfId="867"/>
    <cellStyle name="40% - Акцент5 8 2" xfId="2891"/>
    <cellStyle name="40% - Акцент5 8 2 2" xfId="3916"/>
    <cellStyle name="40% - Акцент5 8 2 2 2" xfId="5884"/>
    <cellStyle name="40% - Акцент5 8 2 3" xfId="4900"/>
    <cellStyle name="40% - Акцент5 8 3" xfId="3424"/>
    <cellStyle name="40% - Акцент5 8 3 2" xfId="5392"/>
    <cellStyle name="40% - Акцент5 8 4" xfId="4408"/>
    <cellStyle name="40% - Акцент5 9" xfId="868"/>
    <cellStyle name="40% - Акцент5 9 2" xfId="2892"/>
    <cellStyle name="40% - Акцент5 9 2 2" xfId="3917"/>
    <cellStyle name="40% - Акцент5 9 2 2 2" xfId="5885"/>
    <cellStyle name="40% - Акцент5 9 2 3" xfId="4901"/>
    <cellStyle name="40% - Акцент5 9 3" xfId="3425"/>
    <cellStyle name="40% - Акцент5 9 3 2" xfId="5393"/>
    <cellStyle name="40% - Акцент5 9 4" xfId="4409"/>
    <cellStyle name="40% — акцент5_Стоимость" xfId="869"/>
    <cellStyle name="40% — акцент6" xfId="870"/>
    <cellStyle name="40% - Акцент6 10" xfId="871"/>
    <cellStyle name="40% - Акцент6 10 2" xfId="2893"/>
    <cellStyle name="40% - Акцент6 10 2 2" xfId="3918"/>
    <cellStyle name="40% - Акцент6 10 2 2 2" xfId="5886"/>
    <cellStyle name="40% - Акцент6 10 2 3" xfId="4902"/>
    <cellStyle name="40% - Акцент6 10 3" xfId="3426"/>
    <cellStyle name="40% - Акцент6 10 3 2" xfId="5394"/>
    <cellStyle name="40% - Акцент6 10 4" xfId="4410"/>
    <cellStyle name="40% - Акцент6 11" xfId="872"/>
    <cellStyle name="40% - Акцент6 11 2" xfId="2894"/>
    <cellStyle name="40% - Акцент6 11 2 2" xfId="3919"/>
    <cellStyle name="40% - Акцент6 11 2 2 2" xfId="5887"/>
    <cellStyle name="40% - Акцент6 11 2 3" xfId="4903"/>
    <cellStyle name="40% - Акцент6 11 3" xfId="3427"/>
    <cellStyle name="40% - Акцент6 11 3 2" xfId="5395"/>
    <cellStyle name="40% - Акцент6 11 4" xfId="4411"/>
    <cellStyle name="40% - Акцент6 12" xfId="873"/>
    <cellStyle name="40% - Акцент6 12 2" xfId="2895"/>
    <cellStyle name="40% - Акцент6 12 2 2" xfId="3920"/>
    <cellStyle name="40% - Акцент6 12 2 2 2" xfId="5888"/>
    <cellStyle name="40% - Акцент6 12 2 3" xfId="4904"/>
    <cellStyle name="40% - Акцент6 12 3" xfId="3428"/>
    <cellStyle name="40% - Акцент6 12 3 2" xfId="5396"/>
    <cellStyle name="40% - Акцент6 12 4" xfId="4412"/>
    <cellStyle name="40% - Акцент6 13" xfId="874"/>
    <cellStyle name="40% - Акцент6 13 2" xfId="2896"/>
    <cellStyle name="40% - Акцент6 13 2 2" xfId="3921"/>
    <cellStyle name="40% - Акцент6 13 2 2 2" xfId="5889"/>
    <cellStyle name="40% - Акцент6 13 2 3" xfId="4905"/>
    <cellStyle name="40% - Акцент6 13 3" xfId="3429"/>
    <cellStyle name="40% - Акцент6 13 3 2" xfId="5397"/>
    <cellStyle name="40% - Акцент6 13 4" xfId="4413"/>
    <cellStyle name="40% - Акцент6 14" xfId="875"/>
    <cellStyle name="40% - Акцент6 14 2" xfId="2897"/>
    <cellStyle name="40% - Акцент6 14 2 2" xfId="3922"/>
    <cellStyle name="40% - Акцент6 14 2 2 2" xfId="5890"/>
    <cellStyle name="40% - Акцент6 14 2 3" xfId="4906"/>
    <cellStyle name="40% - Акцент6 14 3" xfId="3430"/>
    <cellStyle name="40% - Акцент6 14 3 2" xfId="5398"/>
    <cellStyle name="40% - Акцент6 14 4" xfId="4414"/>
    <cellStyle name="40% - Акцент6 15" xfId="876"/>
    <cellStyle name="40% - Акцент6 15 2" xfId="2898"/>
    <cellStyle name="40% - Акцент6 15 2 2" xfId="3923"/>
    <cellStyle name="40% - Акцент6 15 2 2 2" xfId="5891"/>
    <cellStyle name="40% - Акцент6 15 2 3" xfId="4907"/>
    <cellStyle name="40% - Акцент6 15 3" xfId="3431"/>
    <cellStyle name="40% - Акцент6 15 3 2" xfId="5399"/>
    <cellStyle name="40% - Акцент6 15 4" xfId="4415"/>
    <cellStyle name="40% - Акцент6 16" xfId="877"/>
    <cellStyle name="40% - Акцент6 16 2" xfId="2899"/>
    <cellStyle name="40% - Акцент6 16 2 2" xfId="3924"/>
    <cellStyle name="40% - Акцент6 16 2 2 2" xfId="5892"/>
    <cellStyle name="40% - Акцент6 16 2 3" xfId="4908"/>
    <cellStyle name="40% - Акцент6 16 3" xfId="3432"/>
    <cellStyle name="40% - Акцент6 16 3 2" xfId="5400"/>
    <cellStyle name="40% - Акцент6 16 4" xfId="4416"/>
    <cellStyle name="40% - Акцент6 17" xfId="878"/>
    <cellStyle name="40% - Акцент6 17 2" xfId="2900"/>
    <cellStyle name="40% - Акцент6 17 2 2" xfId="3925"/>
    <cellStyle name="40% - Акцент6 17 2 2 2" xfId="5893"/>
    <cellStyle name="40% - Акцент6 17 2 3" xfId="4909"/>
    <cellStyle name="40% - Акцент6 17 3" xfId="3433"/>
    <cellStyle name="40% - Акцент6 17 3 2" xfId="5401"/>
    <cellStyle name="40% - Акцент6 17 4" xfId="4417"/>
    <cellStyle name="40% - Акцент6 18" xfId="879"/>
    <cellStyle name="40% - Акцент6 18 2" xfId="2901"/>
    <cellStyle name="40% - Акцент6 18 2 2" xfId="3926"/>
    <cellStyle name="40% - Акцент6 18 2 2 2" xfId="5894"/>
    <cellStyle name="40% - Акцент6 18 2 3" xfId="4910"/>
    <cellStyle name="40% - Акцент6 18 3" xfId="3434"/>
    <cellStyle name="40% - Акцент6 18 3 2" xfId="5402"/>
    <cellStyle name="40% - Акцент6 18 4" xfId="4418"/>
    <cellStyle name="40% - Акцент6 19" xfId="880"/>
    <cellStyle name="40% - Акцент6 19 2" xfId="2902"/>
    <cellStyle name="40% - Акцент6 19 2 2" xfId="3927"/>
    <cellStyle name="40% - Акцент6 19 2 2 2" xfId="5895"/>
    <cellStyle name="40% - Акцент6 19 2 3" xfId="4911"/>
    <cellStyle name="40% - Акцент6 19 3" xfId="3435"/>
    <cellStyle name="40% - Акцент6 19 3 2" xfId="5403"/>
    <cellStyle name="40% - Акцент6 19 4" xfId="4419"/>
    <cellStyle name="40% - Акцент6 2" xfId="881"/>
    <cellStyle name="40% — акцент6 2" xfId="882"/>
    <cellStyle name="40% - Акцент6 2_Приложение 1" xfId="883"/>
    <cellStyle name="40% — акцент6 2_Приложение 1" xfId="884"/>
    <cellStyle name="40% - Акцент6 2_Приложение 1_1" xfId="885"/>
    <cellStyle name="40% — акцент6 2_Приложение 2" xfId="886"/>
    <cellStyle name="40% - Акцент6 2_Приложение 2_1" xfId="887"/>
    <cellStyle name="40% — акцент6 2_Стоимость" xfId="888"/>
    <cellStyle name="40% - Акцент6 2_Стоимость_1" xfId="889"/>
    <cellStyle name="40% — акцент6 2_Стоимость_1" xfId="890"/>
    <cellStyle name="40% - Акцент6 2_Стоимость_Стоимость" xfId="891"/>
    <cellStyle name="40% — акцент6 2_Стоимость_Стоимость" xfId="892"/>
    <cellStyle name="40% - Акцент6 20" xfId="893"/>
    <cellStyle name="40% - Акцент6 20 2" xfId="2903"/>
    <cellStyle name="40% - Акцент6 20 2 2" xfId="3928"/>
    <cellStyle name="40% - Акцент6 20 2 2 2" xfId="5896"/>
    <cellStyle name="40% - Акцент6 20 2 3" xfId="4912"/>
    <cellStyle name="40% - Акцент6 20 3" xfId="3436"/>
    <cellStyle name="40% - Акцент6 20 3 2" xfId="5404"/>
    <cellStyle name="40% - Акцент6 20 4" xfId="4420"/>
    <cellStyle name="40% - Акцент6 21" xfId="894"/>
    <cellStyle name="40% - Акцент6 21 2" xfId="2904"/>
    <cellStyle name="40% - Акцент6 21 2 2" xfId="3929"/>
    <cellStyle name="40% - Акцент6 21 2 2 2" xfId="5897"/>
    <cellStyle name="40% - Акцент6 21 2 3" xfId="4913"/>
    <cellStyle name="40% - Акцент6 21 3" xfId="3437"/>
    <cellStyle name="40% - Акцент6 21 3 2" xfId="5405"/>
    <cellStyle name="40% - Акцент6 21 4" xfId="4421"/>
    <cellStyle name="40% - Акцент6 22" xfId="895"/>
    <cellStyle name="40% - Акцент6 22 2" xfId="2905"/>
    <cellStyle name="40% - Акцент6 22 2 2" xfId="3930"/>
    <cellStyle name="40% - Акцент6 22 2 2 2" xfId="5898"/>
    <cellStyle name="40% - Акцент6 22 2 3" xfId="4914"/>
    <cellStyle name="40% - Акцент6 22 3" xfId="3438"/>
    <cellStyle name="40% - Акцент6 22 3 2" xfId="5406"/>
    <cellStyle name="40% - Акцент6 22 4" xfId="4422"/>
    <cellStyle name="40% - Акцент6 23" xfId="896"/>
    <cellStyle name="40% - Акцент6 23 2" xfId="2906"/>
    <cellStyle name="40% - Акцент6 23 2 2" xfId="3931"/>
    <cellStyle name="40% - Акцент6 23 2 2 2" xfId="5899"/>
    <cellStyle name="40% - Акцент6 23 2 3" xfId="4915"/>
    <cellStyle name="40% - Акцент6 23 3" xfId="3439"/>
    <cellStyle name="40% - Акцент6 23 3 2" xfId="5407"/>
    <cellStyle name="40% - Акцент6 23 4" xfId="4423"/>
    <cellStyle name="40% - Акцент6 24" xfId="897"/>
    <cellStyle name="40% - Акцент6 24 2" xfId="2907"/>
    <cellStyle name="40% - Акцент6 24 2 2" xfId="3932"/>
    <cellStyle name="40% - Акцент6 24 2 2 2" xfId="5900"/>
    <cellStyle name="40% - Акцент6 24 2 3" xfId="4916"/>
    <cellStyle name="40% - Акцент6 24 3" xfId="3440"/>
    <cellStyle name="40% - Акцент6 24 3 2" xfId="5408"/>
    <cellStyle name="40% - Акцент6 24 4" xfId="4424"/>
    <cellStyle name="40% - Акцент6 25" xfId="898"/>
    <cellStyle name="40% - Акцент6 25 2" xfId="2908"/>
    <cellStyle name="40% - Акцент6 25 2 2" xfId="3933"/>
    <cellStyle name="40% - Акцент6 25 2 2 2" xfId="5901"/>
    <cellStyle name="40% - Акцент6 25 2 3" xfId="4917"/>
    <cellStyle name="40% - Акцент6 25 3" xfId="3441"/>
    <cellStyle name="40% - Акцент6 25 3 2" xfId="5409"/>
    <cellStyle name="40% - Акцент6 25 4" xfId="4425"/>
    <cellStyle name="40% - Акцент6 26" xfId="899"/>
    <cellStyle name="40% - Акцент6 26 2" xfId="2909"/>
    <cellStyle name="40% - Акцент6 26 2 2" xfId="3934"/>
    <cellStyle name="40% - Акцент6 26 2 2 2" xfId="5902"/>
    <cellStyle name="40% - Акцент6 26 2 3" xfId="4918"/>
    <cellStyle name="40% - Акцент6 26 3" xfId="3442"/>
    <cellStyle name="40% - Акцент6 26 3 2" xfId="5410"/>
    <cellStyle name="40% - Акцент6 26 4" xfId="4426"/>
    <cellStyle name="40% - Акцент6 27" xfId="900"/>
    <cellStyle name="40% - Акцент6 27 2" xfId="2910"/>
    <cellStyle name="40% - Акцент6 27 2 2" xfId="3935"/>
    <cellStyle name="40% - Акцент6 27 2 2 2" xfId="5903"/>
    <cellStyle name="40% - Акцент6 27 2 3" xfId="4919"/>
    <cellStyle name="40% - Акцент6 27 3" xfId="3443"/>
    <cellStyle name="40% - Акцент6 27 3 2" xfId="5411"/>
    <cellStyle name="40% - Акцент6 27 4" xfId="4427"/>
    <cellStyle name="40% - Акцент6 28" xfId="901"/>
    <cellStyle name="40% - Акцент6 28 2" xfId="2911"/>
    <cellStyle name="40% - Акцент6 28 2 2" xfId="3936"/>
    <cellStyle name="40% - Акцент6 28 2 2 2" xfId="5904"/>
    <cellStyle name="40% - Акцент6 28 2 3" xfId="4920"/>
    <cellStyle name="40% - Акцент6 28 3" xfId="3444"/>
    <cellStyle name="40% - Акцент6 28 3 2" xfId="5412"/>
    <cellStyle name="40% - Акцент6 28 4" xfId="4428"/>
    <cellStyle name="40% - Акцент6 29" xfId="902"/>
    <cellStyle name="40% - Акцент6 29 2" xfId="2912"/>
    <cellStyle name="40% - Акцент6 29 2 2" xfId="3937"/>
    <cellStyle name="40% - Акцент6 29 2 2 2" xfId="5905"/>
    <cellStyle name="40% - Акцент6 29 2 3" xfId="4921"/>
    <cellStyle name="40% - Акцент6 29 3" xfId="3445"/>
    <cellStyle name="40% - Акцент6 29 3 2" xfId="5413"/>
    <cellStyle name="40% - Акцент6 29 4" xfId="4429"/>
    <cellStyle name="40% - Акцент6 3" xfId="903"/>
    <cellStyle name="40% — акцент6 3" xfId="904"/>
    <cellStyle name="40% - Акцент6 3_Приложение 1" xfId="905"/>
    <cellStyle name="40% — акцент6 3_Приложение 1" xfId="906"/>
    <cellStyle name="40% - Акцент6 3_Приложение 1_1" xfId="907"/>
    <cellStyle name="40% — акцент6 3_Приложение 2" xfId="908"/>
    <cellStyle name="40% - Акцент6 3_Приложение 2_1" xfId="909"/>
    <cellStyle name="40% — акцент6 3_Стоимость" xfId="910"/>
    <cellStyle name="40% - Акцент6 3_Стоимость_1" xfId="911"/>
    <cellStyle name="40% — акцент6 3_Стоимость_1" xfId="912"/>
    <cellStyle name="40% - Акцент6 3_Стоимость_Стоимость" xfId="913"/>
    <cellStyle name="40% — акцент6 3_Стоимость_Стоимость" xfId="914"/>
    <cellStyle name="40% - Акцент6 30" xfId="915"/>
    <cellStyle name="40% - Акцент6 30 2" xfId="2913"/>
    <cellStyle name="40% - Акцент6 30 2 2" xfId="3938"/>
    <cellStyle name="40% - Акцент6 30 2 2 2" xfId="5906"/>
    <cellStyle name="40% - Акцент6 30 2 3" xfId="4922"/>
    <cellStyle name="40% - Акцент6 30 3" xfId="3446"/>
    <cellStyle name="40% - Акцент6 30 3 2" xfId="5414"/>
    <cellStyle name="40% - Акцент6 30 4" xfId="4430"/>
    <cellStyle name="40% - Акцент6 31" xfId="916"/>
    <cellStyle name="40% - Акцент6 31 2" xfId="2914"/>
    <cellStyle name="40% - Акцент6 31 2 2" xfId="3939"/>
    <cellStyle name="40% - Акцент6 31 2 2 2" xfId="5907"/>
    <cellStyle name="40% - Акцент6 31 2 3" xfId="4923"/>
    <cellStyle name="40% - Акцент6 31 3" xfId="3447"/>
    <cellStyle name="40% - Акцент6 31 3 2" xfId="5415"/>
    <cellStyle name="40% - Акцент6 31 4" xfId="4431"/>
    <cellStyle name="40% - Акцент6 32" xfId="917"/>
    <cellStyle name="40% - Акцент6 32 2" xfId="2915"/>
    <cellStyle name="40% - Акцент6 32 2 2" xfId="3940"/>
    <cellStyle name="40% - Акцент6 32 2 2 2" xfId="5908"/>
    <cellStyle name="40% - Акцент6 32 2 3" xfId="4924"/>
    <cellStyle name="40% - Акцент6 32 3" xfId="3448"/>
    <cellStyle name="40% - Акцент6 32 3 2" xfId="5416"/>
    <cellStyle name="40% - Акцент6 32 4" xfId="4432"/>
    <cellStyle name="40% - Акцент6 33" xfId="918"/>
    <cellStyle name="40% - Акцент6 33 2" xfId="2916"/>
    <cellStyle name="40% - Акцент6 33 2 2" xfId="3941"/>
    <cellStyle name="40% - Акцент6 33 2 2 2" xfId="5909"/>
    <cellStyle name="40% - Акцент6 33 2 3" xfId="4925"/>
    <cellStyle name="40% - Акцент6 33 3" xfId="3449"/>
    <cellStyle name="40% - Акцент6 33 3 2" xfId="5417"/>
    <cellStyle name="40% - Акцент6 33 4" xfId="4433"/>
    <cellStyle name="40% - Акцент6 34" xfId="919"/>
    <cellStyle name="40% - Акцент6 34 2" xfId="2917"/>
    <cellStyle name="40% - Акцент6 34 2 2" xfId="3942"/>
    <cellStyle name="40% - Акцент6 34 2 2 2" xfId="5910"/>
    <cellStyle name="40% - Акцент6 34 2 3" xfId="4926"/>
    <cellStyle name="40% - Акцент6 34 3" xfId="3450"/>
    <cellStyle name="40% - Акцент6 34 3 2" xfId="5418"/>
    <cellStyle name="40% - Акцент6 34 4" xfId="4434"/>
    <cellStyle name="40% - Акцент6 35" xfId="920"/>
    <cellStyle name="40% - Акцент6 35 2" xfId="2918"/>
    <cellStyle name="40% - Акцент6 35 2 2" xfId="3943"/>
    <cellStyle name="40% - Акцент6 35 2 2 2" xfId="5911"/>
    <cellStyle name="40% - Акцент6 35 2 3" xfId="4927"/>
    <cellStyle name="40% - Акцент6 35 3" xfId="3451"/>
    <cellStyle name="40% - Акцент6 35 3 2" xfId="5419"/>
    <cellStyle name="40% - Акцент6 35 4" xfId="4435"/>
    <cellStyle name="40% - Акцент6 36" xfId="921"/>
    <cellStyle name="40% - Акцент6 36 2" xfId="2919"/>
    <cellStyle name="40% - Акцент6 36 2 2" xfId="3944"/>
    <cellStyle name="40% - Акцент6 36 2 2 2" xfId="5912"/>
    <cellStyle name="40% - Акцент6 36 2 3" xfId="4928"/>
    <cellStyle name="40% - Акцент6 36 3" xfId="3452"/>
    <cellStyle name="40% - Акцент6 36 3 2" xfId="5420"/>
    <cellStyle name="40% - Акцент6 36 4" xfId="4436"/>
    <cellStyle name="40% - Акцент6 37" xfId="922"/>
    <cellStyle name="40% - Акцент6 37 2" xfId="2920"/>
    <cellStyle name="40% - Акцент6 37 2 2" xfId="3945"/>
    <cellStyle name="40% - Акцент6 37 2 2 2" xfId="5913"/>
    <cellStyle name="40% - Акцент6 37 2 3" xfId="4929"/>
    <cellStyle name="40% - Акцент6 37 3" xfId="3453"/>
    <cellStyle name="40% - Акцент6 37 3 2" xfId="5421"/>
    <cellStyle name="40% - Акцент6 37 4" xfId="4437"/>
    <cellStyle name="40% - Акцент6 38" xfId="923"/>
    <cellStyle name="40% - Акцент6 38 2" xfId="2921"/>
    <cellStyle name="40% - Акцент6 38 2 2" xfId="3946"/>
    <cellStyle name="40% - Акцент6 38 2 2 2" xfId="5914"/>
    <cellStyle name="40% - Акцент6 38 2 3" xfId="4930"/>
    <cellStyle name="40% - Акцент6 38 3" xfId="3454"/>
    <cellStyle name="40% - Акцент6 38 3 2" xfId="5422"/>
    <cellStyle name="40% - Акцент6 38 4" xfId="4438"/>
    <cellStyle name="40% - Акцент6 39" xfId="924"/>
    <cellStyle name="40% - Акцент6 39 2" xfId="2922"/>
    <cellStyle name="40% - Акцент6 39 2 2" xfId="3947"/>
    <cellStyle name="40% - Акцент6 39 2 2 2" xfId="5915"/>
    <cellStyle name="40% - Акцент6 39 2 3" xfId="4931"/>
    <cellStyle name="40% - Акцент6 39 3" xfId="3455"/>
    <cellStyle name="40% - Акцент6 39 3 2" xfId="5423"/>
    <cellStyle name="40% - Акцент6 39 4" xfId="4439"/>
    <cellStyle name="40% - Акцент6 4" xfId="925"/>
    <cellStyle name="40% — акцент6 4" xfId="926"/>
    <cellStyle name="40% - Акцент6 4_Приложение 1" xfId="927"/>
    <cellStyle name="40% — акцент6 4_Приложение 1" xfId="928"/>
    <cellStyle name="40% - Акцент6 4_Приложение 1_1" xfId="929"/>
    <cellStyle name="40% — акцент6 4_Приложение 2" xfId="930"/>
    <cellStyle name="40% - Акцент6 4_Приложение 2_1" xfId="931"/>
    <cellStyle name="40% — акцент6 4_Стоимость" xfId="932"/>
    <cellStyle name="40% - Акцент6 4_Стоимость_1" xfId="933"/>
    <cellStyle name="40% — акцент6 4_Стоимость_1" xfId="934"/>
    <cellStyle name="40% - Акцент6 4_Стоимость_Стоимость" xfId="935"/>
    <cellStyle name="40% — акцент6 4_Стоимость_Стоимость" xfId="936"/>
    <cellStyle name="40% - Акцент6 40" xfId="937"/>
    <cellStyle name="40% - Акцент6 40 2" xfId="2923"/>
    <cellStyle name="40% - Акцент6 40 2 2" xfId="3948"/>
    <cellStyle name="40% - Акцент6 40 2 2 2" xfId="5916"/>
    <cellStyle name="40% - Акцент6 40 2 3" xfId="4932"/>
    <cellStyle name="40% - Акцент6 40 3" xfId="3456"/>
    <cellStyle name="40% - Акцент6 40 3 2" xfId="5424"/>
    <cellStyle name="40% - Акцент6 40 4" xfId="4440"/>
    <cellStyle name="40% - Акцент6 41" xfId="938"/>
    <cellStyle name="40% - Акцент6 41 2" xfId="2924"/>
    <cellStyle name="40% - Акцент6 41 2 2" xfId="3949"/>
    <cellStyle name="40% - Акцент6 41 2 2 2" xfId="5917"/>
    <cellStyle name="40% - Акцент6 41 2 3" xfId="4933"/>
    <cellStyle name="40% - Акцент6 41 3" xfId="3457"/>
    <cellStyle name="40% - Акцент6 41 3 2" xfId="5425"/>
    <cellStyle name="40% - Акцент6 41 4" xfId="4441"/>
    <cellStyle name="40% - Акцент6 42" xfId="939"/>
    <cellStyle name="40% - Акцент6 42 2" xfId="2925"/>
    <cellStyle name="40% - Акцент6 42 2 2" xfId="3950"/>
    <cellStyle name="40% - Акцент6 42 2 2 2" xfId="5918"/>
    <cellStyle name="40% - Акцент6 42 2 3" xfId="4934"/>
    <cellStyle name="40% - Акцент6 42 3" xfId="3458"/>
    <cellStyle name="40% - Акцент6 42 3 2" xfId="5426"/>
    <cellStyle name="40% - Акцент6 42 4" xfId="4442"/>
    <cellStyle name="40% - Акцент6 43" xfId="940"/>
    <cellStyle name="40% - Акцент6 43 2" xfId="2926"/>
    <cellStyle name="40% - Акцент6 43 2 2" xfId="3951"/>
    <cellStyle name="40% - Акцент6 43 2 2 2" xfId="5919"/>
    <cellStyle name="40% - Акцент6 43 2 3" xfId="4935"/>
    <cellStyle name="40% - Акцент6 43 3" xfId="3459"/>
    <cellStyle name="40% - Акцент6 43 3 2" xfId="5427"/>
    <cellStyle name="40% - Акцент6 43 4" xfId="4443"/>
    <cellStyle name="40% - Акцент6 44" xfId="941"/>
    <cellStyle name="40% - Акцент6 44 2" xfId="2927"/>
    <cellStyle name="40% - Акцент6 44 2 2" xfId="3952"/>
    <cellStyle name="40% - Акцент6 44 2 2 2" xfId="5920"/>
    <cellStyle name="40% - Акцент6 44 2 3" xfId="4936"/>
    <cellStyle name="40% - Акцент6 44 3" xfId="3460"/>
    <cellStyle name="40% - Акцент6 44 3 2" xfId="5428"/>
    <cellStyle name="40% - Акцент6 44 4" xfId="4444"/>
    <cellStyle name="40% - Акцент6 45" xfId="942"/>
    <cellStyle name="40% - Акцент6 45 2" xfId="2928"/>
    <cellStyle name="40% - Акцент6 45 2 2" xfId="3953"/>
    <cellStyle name="40% - Акцент6 45 2 2 2" xfId="5921"/>
    <cellStyle name="40% - Акцент6 45 2 3" xfId="4937"/>
    <cellStyle name="40% - Акцент6 45 3" xfId="3461"/>
    <cellStyle name="40% - Акцент6 45 3 2" xfId="5429"/>
    <cellStyle name="40% - Акцент6 45 4" xfId="4445"/>
    <cellStyle name="40% - Акцент6 5" xfId="943"/>
    <cellStyle name="40% - Акцент6 5 2" xfId="2929"/>
    <cellStyle name="40% - Акцент6 5 2 2" xfId="3954"/>
    <cellStyle name="40% - Акцент6 5 2 2 2" xfId="5922"/>
    <cellStyle name="40% - Акцент6 5 2 3" xfId="4938"/>
    <cellStyle name="40% - Акцент6 5 3" xfId="3462"/>
    <cellStyle name="40% - Акцент6 5 3 2" xfId="5430"/>
    <cellStyle name="40% - Акцент6 5 4" xfId="4446"/>
    <cellStyle name="40% - Акцент6 6" xfId="944"/>
    <cellStyle name="40% - Акцент6 6 2" xfId="2930"/>
    <cellStyle name="40% - Акцент6 6 2 2" xfId="3955"/>
    <cellStyle name="40% - Акцент6 6 2 2 2" xfId="5923"/>
    <cellStyle name="40% - Акцент6 6 2 3" xfId="4939"/>
    <cellStyle name="40% - Акцент6 6 3" xfId="3463"/>
    <cellStyle name="40% - Акцент6 6 3 2" xfId="5431"/>
    <cellStyle name="40% - Акцент6 6 4" xfId="4447"/>
    <cellStyle name="40% - Акцент6 7" xfId="945"/>
    <cellStyle name="40% - Акцент6 7 2" xfId="2931"/>
    <cellStyle name="40% - Акцент6 7 2 2" xfId="3956"/>
    <cellStyle name="40% - Акцент6 7 2 2 2" xfId="5924"/>
    <cellStyle name="40% - Акцент6 7 2 3" xfId="4940"/>
    <cellStyle name="40% - Акцент6 7 3" xfId="3464"/>
    <cellStyle name="40% - Акцент6 7 3 2" xfId="5432"/>
    <cellStyle name="40% - Акцент6 7 4" xfId="4448"/>
    <cellStyle name="40% - Акцент6 8" xfId="946"/>
    <cellStyle name="40% - Акцент6 8 2" xfId="2932"/>
    <cellStyle name="40% - Акцент6 8 2 2" xfId="3957"/>
    <cellStyle name="40% - Акцент6 8 2 2 2" xfId="5925"/>
    <cellStyle name="40% - Акцент6 8 2 3" xfId="4941"/>
    <cellStyle name="40% - Акцент6 8 3" xfId="3465"/>
    <cellStyle name="40% - Акцент6 8 3 2" xfId="5433"/>
    <cellStyle name="40% - Акцент6 8 4" xfId="4449"/>
    <cellStyle name="40% - Акцент6 9" xfId="947"/>
    <cellStyle name="40% - Акцент6 9 2" xfId="2933"/>
    <cellStyle name="40% - Акцент6 9 2 2" xfId="3958"/>
    <cellStyle name="40% - Акцент6 9 2 2 2" xfId="5926"/>
    <cellStyle name="40% - Акцент6 9 2 3" xfId="4942"/>
    <cellStyle name="40% - Акцент6 9 3" xfId="3466"/>
    <cellStyle name="40% - Акцент6 9 3 2" xfId="5434"/>
    <cellStyle name="40% - Акцент6 9 4" xfId="4450"/>
    <cellStyle name="40% — акцент6_Стоимость" xfId="948"/>
    <cellStyle name="60% — акцент1" xfId="949"/>
    <cellStyle name="60% - Акцент1 10" xfId="950"/>
    <cellStyle name="60% - Акцент1 11" xfId="951"/>
    <cellStyle name="60% - Акцент1 12" xfId="952"/>
    <cellStyle name="60% - Акцент1 13" xfId="953"/>
    <cellStyle name="60% - Акцент1 14" xfId="954"/>
    <cellStyle name="60% - Акцент1 15" xfId="955"/>
    <cellStyle name="60% - Акцент1 16" xfId="956"/>
    <cellStyle name="60% - Акцент1 17" xfId="957"/>
    <cellStyle name="60% - Акцент1 18" xfId="958"/>
    <cellStyle name="60% - Акцент1 19" xfId="959"/>
    <cellStyle name="60% - Акцент1 2" xfId="960"/>
    <cellStyle name="60% — акцент1 2" xfId="961"/>
    <cellStyle name="60% - Акцент1 2_Приложение 1" xfId="962"/>
    <cellStyle name="60% — акцент1 2_Приложение 1" xfId="963"/>
    <cellStyle name="60% - Акцент1 2_Приложение 1_1" xfId="964"/>
    <cellStyle name="60% — акцент1 2_Приложение 2" xfId="965"/>
    <cellStyle name="60% - Акцент1 2_Приложение 2_1" xfId="966"/>
    <cellStyle name="60% - Акцент1 20" xfId="967"/>
    <cellStyle name="60% - Акцент1 21" xfId="968"/>
    <cellStyle name="60% - Акцент1 22" xfId="969"/>
    <cellStyle name="60% - Акцент1 23" xfId="970"/>
    <cellStyle name="60% - Акцент1 24" xfId="971"/>
    <cellStyle name="60% - Акцент1 25" xfId="972"/>
    <cellStyle name="60% - Акцент1 26" xfId="973"/>
    <cellStyle name="60% - Акцент1 27" xfId="974"/>
    <cellStyle name="60% - Акцент1 28" xfId="975"/>
    <cellStyle name="60% - Акцент1 29" xfId="976"/>
    <cellStyle name="60% - Акцент1 3" xfId="977"/>
    <cellStyle name="60% — акцент1 3" xfId="978"/>
    <cellStyle name="60% - Акцент1 3_Приложение 1" xfId="979"/>
    <cellStyle name="60% — акцент1 3_Приложение 1" xfId="980"/>
    <cellStyle name="60% - Акцент1 3_Приложение 1_1" xfId="981"/>
    <cellStyle name="60% — акцент1 3_Приложение 2" xfId="982"/>
    <cellStyle name="60% - Акцент1 3_Приложение 2_1" xfId="983"/>
    <cellStyle name="60% - Акцент1 30" xfId="984"/>
    <cellStyle name="60% - Акцент1 31" xfId="985"/>
    <cellStyle name="60% - Акцент1 32" xfId="986"/>
    <cellStyle name="60% - Акцент1 33" xfId="987"/>
    <cellStyle name="60% - Акцент1 34" xfId="988"/>
    <cellStyle name="60% - Акцент1 35" xfId="989"/>
    <cellStyle name="60% - Акцент1 36" xfId="990"/>
    <cellStyle name="60% - Акцент1 37" xfId="991"/>
    <cellStyle name="60% - Акцент1 38" xfId="992"/>
    <cellStyle name="60% - Акцент1 39" xfId="993"/>
    <cellStyle name="60% - Акцент1 4" xfId="994"/>
    <cellStyle name="60% — акцент1 4" xfId="995"/>
    <cellStyle name="60% - Акцент1 4_Приложение 1" xfId="996"/>
    <cellStyle name="60% — акцент1 4_Приложение 1" xfId="997"/>
    <cellStyle name="60% - Акцент1 4_Приложение 1_1" xfId="998"/>
    <cellStyle name="60% — акцент1 4_Приложение 2" xfId="999"/>
    <cellStyle name="60% - Акцент1 4_Приложение 2_1" xfId="1000"/>
    <cellStyle name="60% - Акцент1 40" xfId="1001"/>
    <cellStyle name="60% - Акцент1 41" xfId="1002"/>
    <cellStyle name="60% - Акцент1 42" xfId="1003"/>
    <cellStyle name="60% - Акцент1 43" xfId="1004"/>
    <cellStyle name="60% - Акцент1 44" xfId="1005"/>
    <cellStyle name="60% - Акцент1 45" xfId="1006"/>
    <cellStyle name="60% - Акцент1 5" xfId="1007"/>
    <cellStyle name="60% - Акцент1 6" xfId="1008"/>
    <cellStyle name="60% - Акцент1 7" xfId="1009"/>
    <cellStyle name="60% - Акцент1 8" xfId="1010"/>
    <cellStyle name="60% - Акцент1 9" xfId="1011"/>
    <cellStyle name="60% — акцент2" xfId="1012"/>
    <cellStyle name="60% - Акцент2 10" xfId="1013"/>
    <cellStyle name="60% - Акцент2 11" xfId="1014"/>
    <cellStyle name="60% - Акцент2 12" xfId="1015"/>
    <cellStyle name="60% - Акцент2 13" xfId="1016"/>
    <cellStyle name="60% - Акцент2 14" xfId="1017"/>
    <cellStyle name="60% - Акцент2 15" xfId="1018"/>
    <cellStyle name="60% - Акцент2 16" xfId="1019"/>
    <cellStyle name="60% - Акцент2 17" xfId="1020"/>
    <cellStyle name="60% - Акцент2 18" xfId="1021"/>
    <cellStyle name="60% - Акцент2 19" xfId="1022"/>
    <cellStyle name="60% - Акцент2 2" xfId="1023"/>
    <cellStyle name="60% — акцент2 2" xfId="1024"/>
    <cellStyle name="60% - Акцент2 2_Приложение 1" xfId="1025"/>
    <cellStyle name="60% — акцент2 2_Приложение 1" xfId="1026"/>
    <cellStyle name="60% - Акцент2 2_Приложение 1_1" xfId="1027"/>
    <cellStyle name="60% — акцент2 2_Приложение 2" xfId="1028"/>
    <cellStyle name="60% - Акцент2 2_Приложение 2_1" xfId="1029"/>
    <cellStyle name="60% - Акцент2 20" xfId="1030"/>
    <cellStyle name="60% - Акцент2 21" xfId="1031"/>
    <cellStyle name="60% - Акцент2 22" xfId="1032"/>
    <cellStyle name="60% - Акцент2 23" xfId="1033"/>
    <cellStyle name="60% - Акцент2 24" xfId="1034"/>
    <cellStyle name="60% - Акцент2 25" xfId="1035"/>
    <cellStyle name="60% - Акцент2 26" xfId="1036"/>
    <cellStyle name="60% - Акцент2 27" xfId="1037"/>
    <cellStyle name="60% - Акцент2 28" xfId="1038"/>
    <cellStyle name="60% - Акцент2 29" xfId="1039"/>
    <cellStyle name="60% - Акцент2 3" xfId="1040"/>
    <cellStyle name="60% — акцент2 3" xfId="1041"/>
    <cellStyle name="60% - Акцент2 3_Приложение 1" xfId="1042"/>
    <cellStyle name="60% — акцент2 3_Приложение 1" xfId="1043"/>
    <cellStyle name="60% - Акцент2 3_Приложение 1_1" xfId="1044"/>
    <cellStyle name="60% — акцент2 3_Приложение 2" xfId="1045"/>
    <cellStyle name="60% - Акцент2 3_Приложение 2_1" xfId="1046"/>
    <cellStyle name="60% - Акцент2 30" xfId="1047"/>
    <cellStyle name="60% - Акцент2 31" xfId="1048"/>
    <cellStyle name="60% - Акцент2 32" xfId="1049"/>
    <cellStyle name="60% - Акцент2 33" xfId="1050"/>
    <cellStyle name="60% - Акцент2 34" xfId="1051"/>
    <cellStyle name="60% - Акцент2 35" xfId="1052"/>
    <cellStyle name="60% - Акцент2 36" xfId="1053"/>
    <cellStyle name="60% - Акцент2 37" xfId="1054"/>
    <cellStyle name="60% - Акцент2 38" xfId="1055"/>
    <cellStyle name="60% - Акцент2 39" xfId="1056"/>
    <cellStyle name="60% - Акцент2 4" xfId="1057"/>
    <cellStyle name="60% — акцент2 4" xfId="1058"/>
    <cellStyle name="60% - Акцент2 4_Приложение 1" xfId="1059"/>
    <cellStyle name="60% — акцент2 4_Приложение 1" xfId="1060"/>
    <cellStyle name="60% - Акцент2 4_Приложение 1_1" xfId="1061"/>
    <cellStyle name="60% — акцент2 4_Приложение 2" xfId="1062"/>
    <cellStyle name="60% - Акцент2 4_Приложение 2_1" xfId="1063"/>
    <cellStyle name="60% - Акцент2 40" xfId="1064"/>
    <cellStyle name="60% - Акцент2 41" xfId="1065"/>
    <cellStyle name="60% - Акцент2 42" xfId="1066"/>
    <cellStyle name="60% - Акцент2 43" xfId="1067"/>
    <cellStyle name="60% - Акцент2 44" xfId="1068"/>
    <cellStyle name="60% - Акцент2 45" xfId="1069"/>
    <cellStyle name="60% - Акцент2 5" xfId="1070"/>
    <cellStyle name="60% - Акцент2 6" xfId="1071"/>
    <cellStyle name="60% - Акцент2 7" xfId="1072"/>
    <cellStyle name="60% - Акцент2 8" xfId="1073"/>
    <cellStyle name="60% - Акцент2 9" xfId="1074"/>
    <cellStyle name="60% — акцент3" xfId="1075"/>
    <cellStyle name="60% - Акцент3 10" xfId="1076"/>
    <cellStyle name="60% - Акцент3 11" xfId="1077"/>
    <cellStyle name="60% - Акцент3 12" xfId="1078"/>
    <cellStyle name="60% - Акцент3 13" xfId="1079"/>
    <cellStyle name="60% - Акцент3 14" xfId="1080"/>
    <cellStyle name="60% - Акцент3 15" xfId="1081"/>
    <cellStyle name="60% - Акцент3 16" xfId="1082"/>
    <cellStyle name="60% - Акцент3 17" xfId="1083"/>
    <cellStyle name="60% - Акцент3 18" xfId="1084"/>
    <cellStyle name="60% - Акцент3 19" xfId="1085"/>
    <cellStyle name="60% - Акцент3 2" xfId="1086"/>
    <cellStyle name="60% — акцент3 2" xfId="1087"/>
    <cellStyle name="60% - Акцент3 2_Приложение 1" xfId="1088"/>
    <cellStyle name="60% — акцент3 2_Приложение 1" xfId="1089"/>
    <cellStyle name="60% - Акцент3 2_Приложение 1_1" xfId="1090"/>
    <cellStyle name="60% — акцент3 2_Приложение 2" xfId="1091"/>
    <cellStyle name="60% - Акцент3 2_Приложение 2_1" xfId="1092"/>
    <cellStyle name="60% - Акцент3 20" xfId="1093"/>
    <cellStyle name="60% - Акцент3 21" xfId="1094"/>
    <cellStyle name="60% - Акцент3 22" xfId="1095"/>
    <cellStyle name="60% - Акцент3 23" xfId="1096"/>
    <cellStyle name="60% - Акцент3 24" xfId="1097"/>
    <cellStyle name="60% - Акцент3 25" xfId="1098"/>
    <cellStyle name="60% - Акцент3 26" xfId="1099"/>
    <cellStyle name="60% - Акцент3 27" xfId="1100"/>
    <cellStyle name="60% - Акцент3 28" xfId="1101"/>
    <cellStyle name="60% - Акцент3 29" xfId="1102"/>
    <cellStyle name="60% - Акцент3 3" xfId="1103"/>
    <cellStyle name="60% — акцент3 3" xfId="1104"/>
    <cellStyle name="60% - Акцент3 3_Приложение 1" xfId="1105"/>
    <cellStyle name="60% — акцент3 3_Приложение 1" xfId="1106"/>
    <cellStyle name="60% - Акцент3 3_Приложение 1_1" xfId="1107"/>
    <cellStyle name="60% — акцент3 3_Приложение 2" xfId="1108"/>
    <cellStyle name="60% - Акцент3 3_Приложение 2_1" xfId="1109"/>
    <cellStyle name="60% - Акцент3 30" xfId="1110"/>
    <cellStyle name="60% - Акцент3 31" xfId="1111"/>
    <cellStyle name="60% - Акцент3 32" xfId="1112"/>
    <cellStyle name="60% - Акцент3 33" xfId="1113"/>
    <cellStyle name="60% - Акцент3 34" xfId="1114"/>
    <cellStyle name="60% - Акцент3 35" xfId="1115"/>
    <cellStyle name="60% - Акцент3 36" xfId="1116"/>
    <cellStyle name="60% - Акцент3 37" xfId="1117"/>
    <cellStyle name="60% - Акцент3 38" xfId="1118"/>
    <cellStyle name="60% - Акцент3 39" xfId="1119"/>
    <cellStyle name="60% - Акцент3 4" xfId="1120"/>
    <cellStyle name="60% — акцент3 4" xfId="1121"/>
    <cellStyle name="60% - Акцент3 4_Приложение 1" xfId="1122"/>
    <cellStyle name="60% — акцент3 4_Приложение 1" xfId="1123"/>
    <cellStyle name="60% - Акцент3 4_Приложение 1_1" xfId="1124"/>
    <cellStyle name="60% — акцент3 4_Приложение 2" xfId="1125"/>
    <cellStyle name="60% - Акцент3 4_Приложение 2_1" xfId="1126"/>
    <cellStyle name="60% - Акцент3 40" xfId="1127"/>
    <cellStyle name="60% - Акцент3 41" xfId="1128"/>
    <cellStyle name="60% - Акцент3 42" xfId="1129"/>
    <cellStyle name="60% - Акцент3 43" xfId="1130"/>
    <cellStyle name="60% - Акцент3 44" xfId="1131"/>
    <cellStyle name="60% - Акцент3 45" xfId="1132"/>
    <cellStyle name="60% - Акцент3 5" xfId="1133"/>
    <cellStyle name="60% - Акцент3 6" xfId="1134"/>
    <cellStyle name="60% - Акцент3 7" xfId="1135"/>
    <cellStyle name="60% - Акцент3 8" xfId="1136"/>
    <cellStyle name="60% - Акцент3 9" xfId="1137"/>
    <cellStyle name="60% — акцент4" xfId="1138"/>
    <cellStyle name="60% - Акцент4 10" xfId="1139"/>
    <cellStyle name="60% - Акцент4 11" xfId="1140"/>
    <cellStyle name="60% - Акцент4 12" xfId="1141"/>
    <cellStyle name="60% - Акцент4 13" xfId="1142"/>
    <cellStyle name="60% - Акцент4 14" xfId="1143"/>
    <cellStyle name="60% - Акцент4 15" xfId="1144"/>
    <cellStyle name="60% - Акцент4 16" xfId="1145"/>
    <cellStyle name="60% - Акцент4 17" xfId="1146"/>
    <cellStyle name="60% - Акцент4 18" xfId="1147"/>
    <cellStyle name="60% - Акцент4 19" xfId="1148"/>
    <cellStyle name="60% - Акцент4 2" xfId="1149"/>
    <cellStyle name="60% — акцент4 2" xfId="1150"/>
    <cellStyle name="60% - Акцент4 2_Приложение 1" xfId="1151"/>
    <cellStyle name="60% — акцент4 2_Приложение 1" xfId="1152"/>
    <cellStyle name="60% - Акцент4 2_Приложение 1_1" xfId="1153"/>
    <cellStyle name="60% — акцент4 2_Приложение 2" xfId="1154"/>
    <cellStyle name="60% - Акцент4 2_Приложение 2_1" xfId="1155"/>
    <cellStyle name="60% - Акцент4 20" xfId="1156"/>
    <cellStyle name="60% - Акцент4 21" xfId="1157"/>
    <cellStyle name="60% - Акцент4 22" xfId="1158"/>
    <cellStyle name="60% - Акцент4 23" xfId="1159"/>
    <cellStyle name="60% - Акцент4 24" xfId="1160"/>
    <cellStyle name="60% - Акцент4 25" xfId="1161"/>
    <cellStyle name="60% - Акцент4 26" xfId="1162"/>
    <cellStyle name="60% - Акцент4 27" xfId="1163"/>
    <cellStyle name="60% - Акцент4 28" xfId="1164"/>
    <cellStyle name="60% - Акцент4 29" xfId="1165"/>
    <cellStyle name="60% - Акцент4 3" xfId="1166"/>
    <cellStyle name="60% — акцент4 3" xfId="1167"/>
    <cellStyle name="60% - Акцент4 3_Приложение 1" xfId="1168"/>
    <cellStyle name="60% — акцент4 3_Приложение 1" xfId="1169"/>
    <cellStyle name="60% - Акцент4 3_Приложение 1_1" xfId="1170"/>
    <cellStyle name="60% — акцент4 3_Приложение 2" xfId="1171"/>
    <cellStyle name="60% - Акцент4 3_Приложение 2_1" xfId="1172"/>
    <cellStyle name="60% - Акцент4 30" xfId="1173"/>
    <cellStyle name="60% - Акцент4 31" xfId="1174"/>
    <cellStyle name="60% - Акцент4 32" xfId="1175"/>
    <cellStyle name="60% - Акцент4 33" xfId="1176"/>
    <cellStyle name="60% - Акцент4 34" xfId="1177"/>
    <cellStyle name="60% - Акцент4 35" xfId="1178"/>
    <cellStyle name="60% - Акцент4 36" xfId="1179"/>
    <cellStyle name="60% - Акцент4 37" xfId="1180"/>
    <cellStyle name="60% - Акцент4 38" xfId="1181"/>
    <cellStyle name="60% - Акцент4 39" xfId="1182"/>
    <cellStyle name="60% - Акцент4 4" xfId="1183"/>
    <cellStyle name="60% — акцент4 4" xfId="1184"/>
    <cellStyle name="60% - Акцент4 4_Приложение 1" xfId="1185"/>
    <cellStyle name="60% — акцент4 4_Приложение 1" xfId="1186"/>
    <cellStyle name="60% - Акцент4 4_Приложение 1_1" xfId="1187"/>
    <cellStyle name="60% — акцент4 4_Приложение 2" xfId="1188"/>
    <cellStyle name="60% - Акцент4 4_Приложение 2_1" xfId="1189"/>
    <cellStyle name="60% - Акцент4 40" xfId="1190"/>
    <cellStyle name="60% - Акцент4 41" xfId="1191"/>
    <cellStyle name="60% - Акцент4 42" xfId="1192"/>
    <cellStyle name="60% - Акцент4 43" xfId="1193"/>
    <cellStyle name="60% - Акцент4 44" xfId="1194"/>
    <cellStyle name="60% - Акцент4 45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— акцент5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16" xfId="1208"/>
    <cellStyle name="60% - Акцент5 17" xfId="1209"/>
    <cellStyle name="60% - Акцент5 18" xfId="1210"/>
    <cellStyle name="60% - Акцент5 19" xfId="1211"/>
    <cellStyle name="60% - Акцент5 2" xfId="1212"/>
    <cellStyle name="60% — акцент5 2" xfId="1213"/>
    <cellStyle name="60% - Акцент5 2_Приложение 1" xfId="1214"/>
    <cellStyle name="60% — акцент5 2_Приложение 1" xfId="1215"/>
    <cellStyle name="60% - Акцент5 2_Приложение 1_1" xfId="1216"/>
    <cellStyle name="60% — акцент5 2_Приложение 2" xfId="1217"/>
    <cellStyle name="60% - Акцент5 2_Приложение 2_1" xfId="1218"/>
    <cellStyle name="60% - Акцент5 20" xfId="1219"/>
    <cellStyle name="60% - Акцент5 21" xfId="1220"/>
    <cellStyle name="60% - Акцент5 22" xfId="1221"/>
    <cellStyle name="60% - Акцент5 23" xfId="1222"/>
    <cellStyle name="60% - Акцент5 24" xfId="1223"/>
    <cellStyle name="60% - Акцент5 25" xfId="1224"/>
    <cellStyle name="60% - Акцент5 26" xfId="1225"/>
    <cellStyle name="60% - Акцент5 27" xfId="1226"/>
    <cellStyle name="60% - Акцент5 28" xfId="1227"/>
    <cellStyle name="60% - Акцент5 29" xfId="1228"/>
    <cellStyle name="60% - Акцент5 3" xfId="1229"/>
    <cellStyle name="60% — акцент5 3" xfId="1230"/>
    <cellStyle name="60% - Акцент5 3_Приложение 1" xfId="1231"/>
    <cellStyle name="60% — акцент5 3_Приложение 1" xfId="1232"/>
    <cellStyle name="60% - Акцент5 3_Приложение 1_1" xfId="1233"/>
    <cellStyle name="60% — акцент5 3_Приложение 2" xfId="1234"/>
    <cellStyle name="60% - Акцент5 3_Приложение 2_1" xfId="1235"/>
    <cellStyle name="60% - Акцент5 30" xfId="1236"/>
    <cellStyle name="60% - Акцент5 31" xfId="1237"/>
    <cellStyle name="60% - Акцент5 32" xfId="1238"/>
    <cellStyle name="60% - Акцент5 33" xfId="1239"/>
    <cellStyle name="60% - Акцент5 34" xfId="1240"/>
    <cellStyle name="60% - Акцент5 35" xfId="1241"/>
    <cellStyle name="60% - Акцент5 36" xfId="1242"/>
    <cellStyle name="60% - Акцент5 37" xfId="1243"/>
    <cellStyle name="60% - Акцент5 38" xfId="1244"/>
    <cellStyle name="60% - Акцент5 39" xfId="1245"/>
    <cellStyle name="60% - Акцент5 4" xfId="1246"/>
    <cellStyle name="60% — акцент5 4" xfId="1247"/>
    <cellStyle name="60% - Акцент5 4_Приложение 1" xfId="1248"/>
    <cellStyle name="60% — акцент5 4_Приложение 1" xfId="1249"/>
    <cellStyle name="60% - Акцент5 4_Приложение 1_1" xfId="1250"/>
    <cellStyle name="60% — акцент5 4_Приложение 2" xfId="1251"/>
    <cellStyle name="60% - Акцент5 4_Приложение 2_1" xfId="1252"/>
    <cellStyle name="60% - Акцент5 40" xfId="1253"/>
    <cellStyle name="60% - Акцент5 41" xfId="1254"/>
    <cellStyle name="60% - Акцент5 42" xfId="1255"/>
    <cellStyle name="60% - Акцент5 43" xfId="1256"/>
    <cellStyle name="60% - Акцент5 44" xfId="1257"/>
    <cellStyle name="60% - Акцент5 45" xfId="1258"/>
    <cellStyle name="60% - Акцент5 5" xfId="1259"/>
    <cellStyle name="60% - Акцент5 6" xfId="1260"/>
    <cellStyle name="60% - Акцент5 7" xfId="1261"/>
    <cellStyle name="60% - Акцент5 8" xfId="1262"/>
    <cellStyle name="60% - Акцент5 9" xfId="1263"/>
    <cellStyle name="60% — акцент6" xfId="1264"/>
    <cellStyle name="60% - Акцент6 10" xfId="1265"/>
    <cellStyle name="60% - Акцент6 11" xfId="1266"/>
    <cellStyle name="60% - Акцент6 12" xfId="1267"/>
    <cellStyle name="60% - Акцент6 13" xfId="1268"/>
    <cellStyle name="60% - Акцент6 14" xfId="1269"/>
    <cellStyle name="60% - Акцент6 15" xfId="1270"/>
    <cellStyle name="60% - Акцент6 16" xfId="1271"/>
    <cellStyle name="60% - Акцент6 17" xfId="1272"/>
    <cellStyle name="60% - Акцент6 18" xfId="1273"/>
    <cellStyle name="60% - Акцент6 19" xfId="1274"/>
    <cellStyle name="60% - Акцент6 2" xfId="1275"/>
    <cellStyle name="60% — акцент6 2" xfId="1276"/>
    <cellStyle name="60% - Акцент6 2_Приложение 1" xfId="1277"/>
    <cellStyle name="60% — акцент6 2_Приложение 1" xfId="1278"/>
    <cellStyle name="60% - Акцент6 2_Приложение 1_1" xfId="1279"/>
    <cellStyle name="60% — акцент6 2_Приложение 2" xfId="1280"/>
    <cellStyle name="60% - Акцент6 2_Приложение 2_1" xfId="1281"/>
    <cellStyle name="60% - Акцент6 20" xfId="1282"/>
    <cellStyle name="60% - Акцент6 21" xfId="1283"/>
    <cellStyle name="60% - Акцент6 22" xfId="1284"/>
    <cellStyle name="60% - Акцент6 23" xfId="1285"/>
    <cellStyle name="60% - Акцент6 24" xfId="1286"/>
    <cellStyle name="60% - Акцент6 25" xfId="1287"/>
    <cellStyle name="60% - Акцент6 26" xfId="1288"/>
    <cellStyle name="60% - Акцент6 27" xfId="1289"/>
    <cellStyle name="60% - Акцент6 28" xfId="1290"/>
    <cellStyle name="60% - Акцент6 29" xfId="1291"/>
    <cellStyle name="60% - Акцент6 3" xfId="1292"/>
    <cellStyle name="60% — акцент6 3" xfId="1293"/>
    <cellStyle name="60% - Акцент6 3_Приложение 1" xfId="1294"/>
    <cellStyle name="60% — акцент6 3_Приложение 1" xfId="1295"/>
    <cellStyle name="60% - Акцент6 3_Приложение 1_1" xfId="1296"/>
    <cellStyle name="60% — акцент6 3_Приложение 2" xfId="1297"/>
    <cellStyle name="60% - Акцент6 3_Приложение 2_1" xfId="1298"/>
    <cellStyle name="60% - Акцент6 30" xfId="1299"/>
    <cellStyle name="60% - Акцент6 31" xfId="1300"/>
    <cellStyle name="60% - Акцент6 32" xfId="1301"/>
    <cellStyle name="60% - Акцент6 33" xfId="1302"/>
    <cellStyle name="60% - Акцент6 34" xfId="1303"/>
    <cellStyle name="60% - Акцент6 35" xfId="1304"/>
    <cellStyle name="60% - Акцент6 36" xfId="1305"/>
    <cellStyle name="60% - Акцент6 37" xfId="1306"/>
    <cellStyle name="60% - Акцент6 38" xfId="1307"/>
    <cellStyle name="60% - Акцент6 39" xfId="1308"/>
    <cellStyle name="60% - Акцент6 4" xfId="1309"/>
    <cellStyle name="60% — акцент6 4" xfId="1310"/>
    <cellStyle name="60% - Акцент6 4_Приложение 1" xfId="1311"/>
    <cellStyle name="60% — акцент6 4_Приложение 1" xfId="1312"/>
    <cellStyle name="60% - Акцент6 4_Приложение 1_1" xfId="1313"/>
    <cellStyle name="60% — акцент6 4_Приложение 2" xfId="1314"/>
    <cellStyle name="60% - Акцент6 4_Приложение 2_1" xfId="1315"/>
    <cellStyle name="60% - Акцент6 40" xfId="1316"/>
    <cellStyle name="60% - Акцент6 41" xfId="1317"/>
    <cellStyle name="60% - Акцент6 42" xfId="1318"/>
    <cellStyle name="60% - Акцент6 43" xfId="1319"/>
    <cellStyle name="60% - Акцент6 44" xfId="1320"/>
    <cellStyle name="60% - Акцент6 45" xfId="1321"/>
    <cellStyle name="60% - Акцент6 5" xfId="1322"/>
    <cellStyle name="60% - Акцент6 6" xfId="1323"/>
    <cellStyle name="60% - Акцент6 7" xfId="1324"/>
    <cellStyle name="60% - Акцент6 8" xfId="1325"/>
    <cellStyle name="60% - Акцент6 9" xfId="1326"/>
    <cellStyle name="Excel Built-in Normal" xfId="1327"/>
    <cellStyle name="TableStyleLight1" xfId="1328"/>
    <cellStyle name="Акцент1" xfId="1329" builtinId="29" customBuiltin="1"/>
    <cellStyle name="Акцент1 10" xfId="1330"/>
    <cellStyle name="Акцент1 11" xfId="1331"/>
    <cellStyle name="Акцент1 12" xfId="1332"/>
    <cellStyle name="Акцент1 13" xfId="1333"/>
    <cellStyle name="Акцент1 14" xfId="1334"/>
    <cellStyle name="Акцент1 15" xfId="1335"/>
    <cellStyle name="Акцент1 16" xfId="1336"/>
    <cellStyle name="Акцент1 17" xfId="1337"/>
    <cellStyle name="Акцент1 18" xfId="1338"/>
    <cellStyle name="Акцент1 19" xfId="1339"/>
    <cellStyle name="Акцент1 2" xfId="1340"/>
    <cellStyle name="Акцент1 20" xfId="1341"/>
    <cellStyle name="Акцент1 21" xfId="1342"/>
    <cellStyle name="Акцент1 22" xfId="1343"/>
    <cellStyle name="Акцент1 23" xfId="1344"/>
    <cellStyle name="Акцент1 24" xfId="1345"/>
    <cellStyle name="Акцент1 25" xfId="1346"/>
    <cellStyle name="Акцент1 26" xfId="1347"/>
    <cellStyle name="Акцент1 27" xfId="1348"/>
    <cellStyle name="Акцент1 28" xfId="1349"/>
    <cellStyle name="Акцент1 29" xfId="1350"/>
    <cellStyle name="Акцент1 3" xfId="1351"/>
    <cellStyle name="Акцент1 30" xfId="1352"/>
    <cellStyle name="Акцент1 31" xfId="1353"/>
    <cellStyle name="Акцент1 32" xfId="1354"/>
    <cellStyle name="Акцент1 33" xfId="1355"/>
    <cellStyle name="Акцент1 34" xfId="1356"/>
    <cellStyle name="Акцент1 35" xfId="1357"/>
    <cellStyle name="Акцент1 36" xfId="1358"/>
    <cellStyle name="Акцент1 37" xfId="1359"/>
    <cellStyle name="Акцент1 38" xfId="1360"/>
    <cellStyle name="Акцент1 39" xfId="1361"/>
    <cellStyle name="Акцент1 4" xfId="1362"/>
    <cellStyle name="Акцент1 40" xfId="1363"/>
    <cellStyle name="Акцент1 41" xfId="1364"/>
    <cellStyle name="Акцент1 42" xfId="1365"/>
    <cellStyle name="Акцент1 43" xfId="1366"/>
    <cellStyle name="Акцент1 5" xfId="1367"/>
    <cellStyle name="Акцент1 6" xfId="1368"/>
    <cellStyle name="Акцент1 7" xfId="1369"/>
    <cellStyle name="Акцент1 8" xfId="1370"/>
    <cellStyle name="Акцент1 9" xfId="1371"/>
    <cellStyle name="Акцент2" xfId="1372" builtinId="33" customBuiltin="1"/>
    <cellStyle name="Акцент2 10" xfId="1373"/>
    <cellStyle name="Акцент2 11" xfId="1374"/>
    <cellStyle name="Акцент2 12" xfId="1375"/>
    <cellStyle name="Акцент2 13" xfId="1376"/>
    <cellStyle name="Акцент2 14" xfId="1377"/>
    <cellStyle name="Акцент2 15" xfId="1378"/>
    <cellStyle name="Акцент2 16" xfId="1379"/>
    <cellStyle name="Акцент2 17" xfId="1380"/>
    <cellStyle name="Акцент2 18" xfId="1381"/>
    <cellStyle name="Акцент2 19" xfId="1382"/>
    <cellStyle name="Акцент2 2" xfId="1383"/>
    <cellStyle name="Акцент2 20" xfId="1384"/>
    <cellStyle name="Акцент2 21" xfId="1385"/>
    <cellStyle name="Акцент2 22" xfId="1386"/>
    <cellStyle name="Акцент2 23" xfId="1387"/>
    <cellStyle name="Акцент2 24" xfId="1388"/>
    <cellStyle name="Акцент2 25" xfId="1389"/>
    <cellStyle name="Акцент2 26" xfId="1390"/>
    <cellStyle name="Акцент2 27" xfId="1391"/>
    <cellStyle name="Акцент2 28" xfId="1392"/>
    <cellStyle name="Акцент2 29" xfId="1393"/>
    <cellStyle name="Акцент2 3" xfId="1394"/>
    <cellStyle name="Акцент2 30" xfId="1395"/>
    <cellStyle name="Акцент2 31" xfId="1396"/>
    <cellStyle name="Акцент2 32" xfId="1397"/>
    <cellStyle name="Акцент2 33" xfId="1398"/>
    <cellStyle name="Акцент2 34" xfId="1399"/>
    <cellStyle name="Акцент2 35" xfId="1400"/>
    <cellStyle name="Акцент2 36" xfId="1401"/>
    <cellStyle name="Акцент2 37" xfId="1402"/>
    <cellStyle name="Акцент2 38" xfId="1403"/>
    <cellStyle name="Акцент2 39" xfId="1404"/>
    <cellStyle name="Акцент2 4" xfId="1405"/>
    <cellStyle name="Акцент2 40" xfId="1406"/>
    <cellStyle name="Акцент2 41" xfId="1407"/>
    <cellStyle name="Акцент2 42" xfId="1408"/>
    <cellStyle name="Акцент2 43" xfId="1409"/>
    <cellStyle name="Акцент2 5" xfId="1410"/>
    <cellStyle name="Акцент2 6" xfId="1411"/>
    <cellStyle name="Акцент2 7" xfId="1412"/>
    <cellStyle name="Акцент2 8" xfId="1413"/>
    <cellStyle name="Акцент2 9" xfId="1414"/>
    <cellStyle name="Акцент3" xfId="1415" builtinId="37" customBuiltin="1"/>
    <cellStyle name="Акцент3 10" xfId="1416"/>
    <cellStyle name="Акцент3 11" xfId="1417"/>
    <cellStyle name="Акцент3 12" xfId="1418"/>
    <cellStyle name="Акцент3 13" xfId="1419"/>
    <cellStyle name="Акцент3 14" xfId="1420"/>
    <cellStyle name="Акцент3 15" xfId="1421"/>
    <cellStyle name="Акцент3 16" xfId="1422"/>
    <cellStyle name="Акцент3 17" xfId="1423"/>
    <cellStyle name="Акцент3 18" xfId="1424"/>
    <cellStyle name="Акцент3 19" xfId="1425"/>
    <cellStyle name="Акцент3 2" xfId="1426"/>
    <cellStyle name="Акцент3 20" xfId="1427"/>
    <cellStyle name="Акцент3 21" xfId="1428"/>
    <cellStyle name="Акцент3 22" xfId="1429"/>
    <cellStyle name="Акцент3 23" xfId="1430"/>
    <cellStyle name="Акцент3 24" xfId="1431"/>
    <cellStyle name="Акцент3 25" xfId="1432"/>
    <cellStyle name="Акцент3 26" xfId="1433"/>
    <cellStyle name="Акцент3 27" xfId="1434"/>
    <cellStyle name="Акцент3 28" xfId="1435"/>
    <cellStyle name="Акцент3 29" xfId="1436"/>
    <cellStyle name="Акцент3 3" xfId="1437"/>
    <cellStyle name="Акцент3 30" xfId="1438"/>
    <cellStyle name="Акцент3 31" xfId="1439"/>
    <cellStyle name="Акцент3 32" xfId="1440"/>
    <cellStyle name="Акцент3 33" xfId="1441"/>
    <cellStyle name="Акцент3 34" xfId="1442"/>
    <cellStyle name="Акцент3 35" xfId="1443"/>
    <cellStyle name="Акцент3 36" xfId="1444"/>
    <cellStyle name="Акцент3 37" xfId="1445"/>
    <cellStyle name="Акцент3 38" xfId="1446"/>
    <cellStyle name="Акцент3 39" xfId="1447"/>
    <cellStyle name="Акцент3 4" xfId="1448"/>
    <cellStyle name="Акцент3 40" xfId="1449"/>
    <cellStyle name="Акцент3 41" xfId="1450"/>
    <cellStyle name="Акцент3 42" xfId="1451"/>
    <cellStyle name="Акцент3 43" xfId="1452"/>
    <cellStyle name="Акцент3 5" xfId="1453"/>
    <cellStyle name="Акцент3 6" xfId="1454"/>
    <cellStyle name="Акцент3 7" xfId="1455"/>
    <cellStyle name="Акцент3 8" xfId="1456"/>
    <cellStyle name="Акцент3 9" xfId="1457"/>
    <cellStyle name="Акцент4" xfId="1458" builtinId="41" customBuiltin="1"/>
    <cellStyle name="Акцент4 10" xfId="1459"/>
    <cellStyle name="Акцент4 11" xfId="1460"/>
    <cellStyle name="Акцент4 12" xfId="1461"/>
    <cellStyle name="Акцент4 13" xfId="1462"/>
    <cellStyle name="Акцент4 14" xfId="1463"/>
    <cellStyle name="Акцент4 15" xfId="1464"/>
    <cellStyle name="Акцент4 16" xfId="1465"/>
    <cellStyle name="Акцент4 17" xfId="1466"/>
    <cellStyle name="Акцент4 18" xfId="1467"/>
    <cellStyle name="Акцент4 19" xfId="1468"/>
    <cellStyle name="Акцент4 2" xfId="1469"/>
    <cellStyle name="Акцент4 20" xfId="1470"/>
    <cellStyle name="Акцент4 21" xfId="1471"/>
    <cellStyle name="Акцент4 22" xfId="1472"/>
    <cellStyle name="Акцент4 23" xfId="1473"/>
    <cellStyle name="Акцент4 24" xfId="1474"/>
    <cellStyle name="Акцент4 25" xfId="1475"/>
    <cellStyle name="Акцент4 26" xfId="1476"/>
    <cellStyle name="Акцент4 27" xfId="1477"/>
    <cellStyle name="Акцент4 28" xfId="1478"/>
    <cellStyle name="Акцент4 29" xfId="1479"/>
    <cellStyle name="Акцент4 3" xfId="1480"/>
    <cellStyle name="Акцент4 30" xfId="1481"/>
    <cellStyle name="Акцент4 31" xfId="1482"/>
    <cellStyle name="Акцент4 32" xfId="1483"/>
    <cellStyle name="Акцент4 33" xfId="1484"/>
    <cellStyle name="Акцент4 34" xfId="1485"/>
    <cellStyle name="Акцент4 35" xfId="1486"/>
    <cellStyle name="Акцент4 36" xfId="1487"/>
    <cellStyle name="Акцент4 37" xfId="1488"/>
    <cellStyle name="Акцент4 38" xfId="1489"/>
    <cellStyle name="Акцент4 39" xfId="1490"/>
    <cellStyle name="Акцент4 4" xfId="1491"/>
    <cellStyle name="Акцент4 40" xfId="1492"/>
    <cellStyle name="Акцент4 41" xfId="1493"/>
    <cellStyle name="Акцент4 42" xfId="1494"/>
    <cellStyle name="Акцент4 43" xfId="1495"/>
    <cellStyle name="Акцент4 5" xfId="1496"/>
    <cellStyle name="Акцент4 6" xfId="1497"/>
    <cellStyle name="Акцент4 7" xfId="1498"/>
    <cellStyle name="Акцент4 8" xfId="1499"/>
    <cellStyle name="Акцент4 9" xfId="1500"/>
    <cellStyle name="Акцент5" xfId="1501" builtinId="45" customBuiltin="1"/>
    <cellStyle name="Акцент5 10" xfId="1502"/>
    <cellStyle name="Акцент5 11" xfId="1503"/>
    <cellStyle name="Акцент5 12" xfId="1504"/>
    <cellStyle name="Акцент5 13" xfId="1505"/>
    <cellStyle name="Акцент5 14" xfId="1506"/>
    <cellStyle name="Акцент5 15" xfId="1507"/>
    <cellStyle name="Акцент5 16" xfId="1508"/>
    <cellStyle name="Акцент5 17" xfId="1509"/>
    <cellStyle name="Акцент5 18" xfId="1510"/>
    <cellStyle name="Акцент5 19" xfId="1511"/>
    <cellStyle name="Акцент5 2" xfId="1512"/>
    <cellStyle name="Акцент5 20" xfId="1513"/>
    <cellStyle name="Акцент5 21" xfId="1514"/>
    <cellStyle name="Акцент5 22" xfId="1515"/>
    <cellStyle name="Акцент5 23" xfId="1516"/>
    <cellStyle name="Акцент5 24" xfId="1517"/>
    <cellStyle name="Акцент5 25" xfId="1518"/>
    <cellStyle name="Акцент5 26" xfId="1519"/>
    <cellStyle name="Акцент5 27" xfId="1520"/>
    <cellStyle name="Акцент5 28" xfId="1521"/>
    <cellStyle name="Акцент5 29" xfId="1522"/>
    <cellStyle name="Акцент5 3" xfId="1523"/>
    <cellStyle name="Акцент5 30" xfId="1524"/>
    <cellStyle name="Акцент5 31" xfId="1525"/>
    <cellStyle name="Акцент5 32" xfId="1526"/>
    <cellStyle name="Акцент5 33" xfId="1527"/>
    <cellStyle name="Акцент5 34" xfId="1528"/>
    <cellStyle name="Акцент5 35" xfId="1529"/>
    <cellStyle name="Акцент5 36" xfId="1530"/>
    <cellStyle name="Акцент5 37" xfId="1531"/>
    <cellStyle name="Акцент5 38" xfId="1532"/>
    <cellStyle name="Акцент5 39" xfId="1533"/>
    <cellStyle name="Акцент5 4" xfId="1534"/>
    <cellStyle name="Акцент5 40" xfId="1535"/>
    <cellStyle name="Акцент5 41" xfId="1536"/>
    <cellStyle name="Акцент5 42" xfId="1537"/>
    <cellStyle name="Акцент5 43" xfId="1538"/>
    <cellStyle name="Акцент5 5" xfId="1539"/>
    <cellStyle name="Акцент5 6" xfId="1540"/>
    <cellStyle name="Акцент5 7" xfId="1541"/>
    <cellStyle name="Акцент5 8" xfId="1542"/>
    <cellStyle name="Акцент5 9" xfId="1543"/>
    <cellStyle name="Акцент6" xfId="1544" builtinId="49" customBuiltin="1"/>
    <cellStyle name="Акцент6 10" xfId="1545"/>
    <cellStyle name="Акцент6 11" xfId="1546"/>
    <cellStyle name="Акцент6 12" xfId="1547"/>
    <cellStyle name="Акцент6 13" xfId="1548"/>
    <cellStyle name="Акцент6 14" xfId="1549"/>
    <cellStyle name="Акцент6 15" xfId="1550"/>
    <cellStyle name="Акцент6 16" xfId="1551"/>
    <cellStyle name="Акцент6 17" xfId="1552"/>
    <cellStyle name="Акцент6 18" xfId="1553"/>
    <cellStyle name="Акцент6 19" xfId="1554"/>
    <cellStyle name="Акцент6 2" xfId="1555"/>
    <cellStyle name="Акцент6 20" xfId="1556"/>
    <cellStyle name="Акцент6 21" xfId="1557"/>
    <cellStyle name="Акцент6 22" xfId="1558"/>
    <cellStyle name="Акцент6 23" xfId="1559"/>
    <cellStyle name="Акцент6 24" xfId="1560"/>
    <cellStyle name="Акцент6 25" xfId="1561"/>
    <cellStyle name="Акцент6 26" xfId="1562"/>
    <cellStyle name="Акцент6 27" xfId="1563"/>
    <cellStyle name="Акцент6 28" xfId="1564"/>
    <cellStyle name="Акцент6 29" xfId="1565"/>
    <cellStyle name="Акцент6 3" xfId="1566"/>
    <cellStyle name="Акцент6 30" xfId="1567"/>
    <cellStyle name="Акцент6 31" xfId="1568"/>
    <cellStyle name="Акцент6 32" xfId="1569"/>
    <cellStyle name="Акцент6 33" xfId="1570"/>
    <cellStyle name="Акцент6 34" xfId="1571"/>
    <cellStyle name="Акцент6 35" xfId="1572"/>
    <cellStyle name="Акцент6 36" xfId="1573"/>
    <cellStyle name="Акцент6 37" xfId="1574"/>
    <cellStyle name="Акцент6 38" xfId="1575"/>
    <cellStyle name="Акцент6 39" xfId="1576"/>
    <cellStyle name="Акцент6 4" xfId="1577"/>
    <cellStyle name="Акцент6 40" xfId="1578"/>
    <cellStyle name="Акцент6 41" xfId="1579"/>
    <cellStyle name="Акцент6 42" xfId="1580"/>
    <cellStyle name="Акцент6 43" xfId="1581"/>
    <cellStyle name="Акцент6 5" xfId="1582"/>
    <cellStyle name="Акцент6 6" xfId="1583"/>
    <cellStyle name="Акцент6 7" xfId="1584"/>
    <cellStyle name="Акцент6 8" xfId="1585"/>
    <cellStyle name="Акцент6 9" xfId="1586"/>
    <cellStyle name="Ввод " xfId="1587" builtinId="20" customBuiltin="1"/>
    <cellStyle name="Ввод  10" xfId="1588"/>
    <cellStyle name="Ввод  11" xfId="1589"/>
    <cellStyle name="Ввод  12" xfId="1590"/>
    <cellStyle name="Ввод  13" xfId="1591"/>
    <cellStyle name="Ввод  14" xfId="1592"/>
    <cellStyle name="Ввод  15" xfId="1593"/>
    <cellStyle name="Ввод  16" xfId="1594"/>
    <cellStyle name="Ввод  17" xfId="1595"/>
    <cellStyle name="Ввод  18" xfId="1596"/>
    <cellStyle name="Ввод  19" xfId="1597"/>
    <cellStyle name="Ввод  2" xfId="1598"/>
    <cellStyle name="Ввод  20" xfId="1599"/>
    <cellStyle name="Ввод  21" xfId="1600"/>
    <cellStyle name="Ввод  22" xfId="1601"/>
    <cellStyle name="Ввод  23" xfId="1602"/>
    <cellStyle name="Ввод  24" xfId="1603"/>
    <cellStyle name="Ввод  25" xfId="1604"/>
    <cellStyle name="Ввод  26" xfId="1605"/>
    <cellStyle name="Ввод  27" xfId="1606"/>
    <cellStyle name="Ввод  28" xfId="1607"/>
    <cellStyle name="Ввод  29" xfId="1608"/>
    <cellStyle name="Ввод  3" xfId="1609"/>
    <cellStyle name="Ввод  30" xfId="1610"/>
    <cellStyle name="Ввод  31" xfId="1611"/>
    <cellStyle name="Ввод  32" xfId="1612"/>
    <cellStyle name="Ввод  33" xfId="1613"/>
    <cellStyle name="Ввод  34" xfId="1614"/>
    <cellStyle name="Ввод  35" xfId="1615"/>
    <cellStyle name="Ввод  36" xfId="1616"/>
    <cellStyle name="Ввод  37" xfId="1617"/>
    <cellStyle name="Ввод  38" xfId="1618"/>
    <cellStyle name="Ввод  39" xfId="1619"/>
    <cellStyle name="Ввод  4" xfId="1620"/>
    <cellStyle name="Ввод  40" xfId="1621"/>
    <cellStyle name="Ввод  41" xfId="1622"/>
    <cellStyle name="Ввод  42" xfId="1623"/>
    <cellStyle name="Ввод  43" xfId="1624"/>
    <cellStyle name="Ввод  5" xfId="1625"/>
    <cellStyle name="Ввод  6" xfId="1626"/>
    <cellStyle name="Ввод  7" xfId="1627"/>
    <cellStyle name="Ввод  8" xfId="1628"/>
    <cellStyle name="Ввод  9" xfId="1629"/>
    <cellStyle name="Вывод" xfId="1630" builtinId="21" customBuiltin="1"/>
    <cellStyle name="Вывод 10" xfId="1631"/>
    <cellStyle name="Вывод 11" xfId="1632"/>
    <cellStyle name="Вывод 12" xfId="1633"/>
    <cellStyle name="Вывод 13" xfId="1634"/>
    <cellStyle name="Вывод 14" xfId="1635"/>
    <cellStyle name="Вывод 15" xfId="1636"/>
    <cellStyle name="Вывод 16" xfId="1637"/>
    <cellStyle name="Вывод 17" xfId="1638"/>
    <cellStyle name="Вывод 18" xfId="1639"/>
    <cellStyle name="Вывод 19" xfId="1640"/>
    <cellStyle name="Вывод 2" xfId="1641"/>
    <cellStyle name="Вывод 20" xfId="1642"/>
    <cellStyle name="Вывод 21" xfId="1643"/>
    <cellStyle name="Вывод 22" xfId="1644"/>
    <cellStyle name="Вывод 23" xfId="1645"/>
    <cellStyle name="Вывод 24" xfId="1646"/>
    <cellStyle name="Вывод 25" xfId="1647"/>
    <cellStyle name="Вывод 26" xfId="1648"/>
    <cellStyle name="Вывод 27" xfId="1649"/>
    <cellStyle name="Вывод 28" xfId="1650"/>
    <cellStyle name="Вывод 29" xfId="1651"/>
    <cellStyle name="Вывод 3" xfId="1652"/>
    <cellStyle name="Вывод 30" xfId="1653"/>
    <cellStyle name="Вывод 31" xfId="1654"/>
    <cellStyle name="Вывод 32" xfId="1655"/>
    <cellStyle name="Вывод 33" xfId="1656"/>
    <cellStyle name="Вывод 34" xfId="1657"/>
    <cellStyle name="Вывод 35" xfId="1658"/>
    <cellStyle name="Вывод 36" xfId="1659"/>
    <cellStyle name="Вывод 37" xfId="1660"/>
    <cellStyle name="Вывод 38" xfId="1661"/>
    <cellStyle name="Вывод 39" xfId="1662"/>
    <cellStyle name="Вывод 4" xfId="1663"/>
    <cellStyle name="Вывод 40" xfId="1664"/>
    <cellStyle name="Вывод 41" xfId="1665"/>
    <cellStyle name="Вывод 42" xfId="1666"/>
    <cellStyle name="Вывод 43" xfId="1667"/>
    <cellStyle name="Вывод 44" xfId="1668"/>
    <cellStyle name="Вывод 5" xfId="1669"/>
    <cellStyle name="Вывод 6" xfId="1670"/>
    <cellStyle name="Вывод 7" xfId="1671"/>
    <cellStyle name="Вывод 8" xfId="1672"/>
    <cellStyle name="Вывод 9" xfId="1673"/>
    <cellStyle name="Вычисление" xfId="1674" builtinId="22" customBuiltin="1"/>
    <cellStyle name="Вычисление 10" xfId="1675"/>
    <cellStyle name="Вычисление 11" xfId="1676"/>
    <cellStyle name="Вычисление 12" xfId="1677"/>
    <cellStyle name="Вычисление 13" xfId="1678"/>
    <cellStyle name="Вычисление 14" xfId="1679"/>
    <cellStyle name="Вычисление 15" xfId="1680"/>
    <cellStyle name="Вычисление 16" xfId="1681"/>
    <cellStyle name="Вычисление 17" xfId="1682"/>
    <cellStyle name="Вычисление 18" xfId="1683"/>
    <cellStyle name="Вычисление 19" xfId="1684"/>
    <cellStyle name="Вычисление 2" xfId="1685"/>
    <cellStyle name="Вычисление 20" xfId="1686"/>
    <cellStyle name="Вычисление 21" xfId="1687"/>
    <cellStyle name="Вычисление 22" xfId="1688"/>
    <cellStyle name="Вычисление 23" xfId="1689"/>
    <cellStyle name="Вычисление 24" xfId="1690"/>
    <cellStyle name="Вычисление 25" xfId="1691"/>
    <cellStyle name="Вычисление 26" xfId="1692"/>
    <cellStyle name="Вычисление 27" xfId="1693"/>
    <cellStyle name="Вычисление 28" xfId="1694"/>
    <cellStyle name="Вычисление 29" xfId="1695"/>
    <cellStyle name="Вычисление 3" xfId="1696"/>
    <cellStyle name="Вычисление 30" xfId="1697"/>
    <cellStyle name="Вычисление 31" xfId="1698"/>
    <cellStyle name="Вычисление 32" xfId="1699"/>
    <cellStyle name="Вычисление 33" xfId="1700"/>
    <cellStyle name="Вычисление 34" xfId="1701"/>
    <cellStyle name="Вычисление 35" xfId="1702"/>
    <cellStyle name="Вычисление 36" xfId="1703"/>
    <cellStyle name="Вычисление 37" xfId="1704"/>
    <cellStyle name="Вычисление 38" xfId="1705"/>
    <cellStyle name="Вычисление 39" xfId="1706"/>
    <cellStyle name="Вычисление 4" xfId="1707"/>
    <cellStyle name="Вычисление 40" xfId="1708"/>
    <cellStyle name="Вычисление 41" xfId="1709"/>
    <cellStyle name="Вычисление 42" xfId="1710"/>
    <cellStyle name="Вычисление 43" xfId="1711"/>
    <cellStyle name="Вычисление 44" xfId="1712"/>
    <cellStyle name="Вычисление 5" xfId="1713"/>
    <cellStyle name="Вычисление 6" xfId="1714"/>
    <cellStyle name="Вычисление 7" xfId="1715"/>
    <cellStyle name="Вычисление 8" xfId="1716"/>
    <cellStyle name="Вычисление 9" xfId="1717"/>
    <cellStyle name="Заголовок 1" xfId="1718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25" xfId="1735"/>
    <cellStyle name="Заголовок 1 26" xfId="1736"/>
    <cellStyle name="Заголовок 1 27" xfId="1737"/>
    <cellStyle name="Заголовок 1 28" xfId="1738"/>
    <cellStyle name="Заголовок 1 29" xfId="1739"/>
    <cellStyle name="Заголовок 1 3" xfId="1740"/>
    <cellStyle name="Заголовок 1 30" xfId="1741"/>
    <cellStyle name="Заголовок 1 31" xfId="1742"/>
    <cellStyle name="Заголовок 1 32" xfId="1743"/>
    <cellStyle name="Заголовок 1 33" xfId="1744"/>
    <cellStyle name="Заголовок 1 34" xfId="1745"/>
    <cellStyle name="Заголовок 1 35" xfId="1746"/>
    <cellStyle name="Заголовок 1 36" xfId="1747"/>
    <cellStyle name="Заголовок 1 37" xfId="1748"/>
    <cellStyle name="Заголовок 1 38" xfId="1749"/>
    <cellStyle name="Заголовок 1 39" xfId="1750"/>
    <cellStyle name="Заголовок 1 4" xfId="1751"/>
    <cellStyle name="Заголовок 1 40" xfId="1752"/>
    <cellStyle name="Заголовок 1 41" xfId="1753"/>
    <cellStyle name="Заголовок 1 42" xfId="1754"/>
    <cellStyle name="Заголовок 1 43" xfId="1755"/>
    <cellStyle name="Заголовок 1 5" xfId="1756"/>
    <cellStyle name="Заголовок 1 6" xfId="1757"/>
    <cellStyle name="Заголовок 1 7" xfId="1758"/>
    <cellStyle name="Заголовок 1 8" xfId="1759"/>
    <cellStyle name="Заголовок 1 9" xfId="1760"/>
    <cellStyle name="Заголовок 2" xfId="1761" builtinId="17" customBuiltin="1"/>
    <cellStyle name="Заголовок 2 10" xfId="1762"/>
    <cellStyle name="Заголовок 2 11" xfId="1763"/>
    <cellStyle name="Заголовок 2 12" xfId="1764"/>
    <cellStyle name="Заголовок 2 13" xfId="1765"/>
    <cellStyle name="Заголовок 2 14" xfId="1766"/>
    <cellStyle name="Заголовок 2 15" xfId="1767"/>
    <cellStyle name="Заголовок 2 16" xfId="1768"/>
    <cellStyle name="Заголовок 2 17" xfId="1769"/>
    <cellStyle name="Заголовок 2 18" xfId="1770"/>
    <cellStyle name="Заголовок 2 19" xfId="1771"/>
    <cellStyle name="Заголовок 2 2" xfId="1772"/>
    <cellStyle name="Заголовок 2 20" xfId="1773"/>
    <cellStyle name="Заголовок 2 21" xfId="1774"/>
    <cellStyle name="Заголовок 2 22" xfId="1775"/>
    <cellStyle name="Заголовок 2 23" xfId="1776"/>
    <cellStyle name="Заголовок 2 24" xfId="1777"/>
    <cellStyle name="Заголовок 2 25" xfId="1778"/>
    <cellStyle name="Заголовок 2 26" xfId="1779"/>
    <cellStyle name="Заголовок 2 27" xfId="1780"/>
    <cellStyle name="Заголовок 2 28" xfId="1781"/>
    <cellStyle name="Заголовок 2 29" xfId="1782"/>
    <cellStyle name="Заголовок 2 3" xfId="1783"/>
    <cellStyle name="Заголовок 2 30" xfId="1784"/>
    <cellStyle name="Заголовок 2 31" xfId="1785"/>
    <cellStyle name="Заголовок 2 32" xfId="1786"/>
    <cellStyle name="Заголовок 2 33" xfId="1787"/>
    <cellStyle name="Заголовок 2 34" xfId="1788"/>
    <cellStyle name="Заголовок 2 35" xfId="1789"/>
    <cellStyle name="Заголовок 2 36" xfId="1790"/>
    <cellStyle name="Заголовок 2 37" xfId="1791"/>
    <cellStyle name="Заголовок 2 38" xfId="1792"/>
    <cellStyle name="Заголовок 2 39" xfId="1793"/>
    <cellStyle name="Заголовок 2 4" xfId="1794"/>
    <cellStyle name="Заголовок 2 40" xfId="1795"/>
    <cellStyle name="Заголовок 2 41" xfId="1796"/>
    <cellStyle name="Заголовок 2 42" xfId="1797"/>
    <cellStyle name="Заголовок 2 43" xfId="1798"/>
    <cellStyle name="Заголовок 2 5" xfId="1799"/>
    <cellStyle name="Заголовок 2 6" xfId="1800"/>
    <cellStyle name="Заголовок 2 7" xfId="1801"/>
    <cellStyle name="Заголовок 2 8" xfId="1802"/>
    <cellStyle name="Заголовок 2 9" xfId="1803"/>
    <cellStyle name="Заголовок 3" xfId="1804" builtinId="18" customBuiltin="1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5" xfId="1842"/>
    <cellStyle name="Заголовок 3 6" xfId="1843"/>
    <cellStyle name="Заголовок 3 7" xfId="1844"/>
    <cellStyle name="Заголовок 3 8" xfId="1845"/>
    <cellStyle name="Заголовок 3 9" xfId="1846"/>
    <cellStyle name="Заголовок 4" xfId="1847" builtinId="19" customBuiltin="1"/>
    <cellStyle name="Заголовок 4 10" xfId="1848"/>
    <cellStyle name="Заголовок 4 11" xfId="1849"/>
    <cellStyle name="Заголовок 4 12" xfId="1850"/>
    <cellStyle name="Заголовок 4 13" xfId="1851"/>
    <cellStyle name="Заголовок 4 14" xfId="1852"/>
    <cellStyle name="Заголовок 4 15" xfId="1853"/>
    <cellStyle name="Заголовок 4 16" xfId="1854"/>
    <cellStyle name="Заголовок 4 17" xfId="1855"/>
    <cellStyle name="Заголовок 4 18" xfId="1856"/>
    <cellStyle name="Заголовок 4 19" xfId="1857"/>
    <cellStyle name="Заголовок 4 2" xfId="1858"/>
    <cellStyle name="Заголовок 4 20" xfId="1859"/>
    <cellStyle name="Заголовок 4 21" xfId="1860"/>
    <cellStyle name="Заголовок 4 22" xfId="1861"/>
    <cellStyle name="Заголовок 4 23" xfId="1862"/>
    <cellStyle name="Заголовок 4 24" xfId="1863"/>
    <cellStyle name="Заголовок 4 25" xfId="1864"/>
    <cellStyle name="Заголовок 4 26" xfId="1865"/>
    <cellStyle name="Заголовок 4 27" xfId="1866"/>
    <cellStyle name="Заголовок 4 28" xfId="1867"/>
    <cellStyle name="Заголовок 4 29" xfId="1868"/>
    <cellStyle name="Заголовок 4 3" xfId="1869"/>
    <cellStyle name="Заголовок 4 30" xfId="1870"/>
    <cellStyle name="Заголовок 4 31" xfId="1871"/>
    <cellStyle name="Заголовок 4 32" xfId="1872"/>
    <cellStyle name="Заголовок 4 33" xfId="1873"/>
    <cellStyle name="Заголовок 4 34" xfId="1874"/>
    <cellStyle name="Заголовок 4 35" xfId="1875"/>
    <cellStyle name="Заголовок 4 36" xfId="1876"/>
    <cellStyle name="Заголовок 4 37" xfId="1877"/>
    <cellStyle name="Заголовок 4 38" xfId="1878"/>
    <cellStyle name="Заголовок 4 39" xfId="1879"/>
    <cellStyle name="Заголовок 4 4" xfId="1880"/>
    <cellStyle name="Заголовок 4 40" xfId="1881"/>
    <cellStyle name="Заголовок 4 41" xfId="1882"/>
    <cellStyle name="Заголовок 4 42" xfId="1883"/>
    <cellStyle name="Заголовок 4 43" xfId="1884"/>
    <cellStyle name="Заголовок 4 5" xfId="1885"/>
    <cellStyle name="Заголовок 4 6" xfId="1886"/>
    <cellStyle name="Заголовок 4 7" xfId="1887"/>
    <cellStyle name="Заголовок 4 8" xfId="1888"/>
    <cellStyle name="Заголовок 4 9" xfId="1889"/>
    <cellStyle name="Итог" xfId="1890" builtinId="25" customBuiltin="1"/>
    <cellStyle name="Итог 10" xfId="1891"/>
    <cellStyle name="Итог 11" xfId="1892"/>
    <cellStyle name="Итог 12" xfId="1893"/>
    <cellStyle name="Итог 13" xfId="1894"/>
    <cellStyle name="Итог 14" xfId="1895"/>
    <cellStyle name="Итог 15" xfId="1896"/>
    <cellStyle name="Итог 16" xfId="1897"/>
    <cellStyle name="Итог 17" xfId="1898"/>
    <cellStyle name="Итог 18" xfId="1899"/>
    <cellStyle name="Итог 19" xfId="1900"/>
    <cellStyle name="Итог 2" xfId="1901"/>
    <cellStyle name="Итог 20" xfId="1902"/>
    <cellStyle name="Итог 21" xfId="1903"/>
    <cellStyle name="Итог 22" xfId="1904"/>
    <cellStyle name="Итог 23" xfId="1905"/>
    <cellStyle name="Итог 24" xfId="1906"/>
    <cellStyle name="Итог 25" xfId="1907"/>
    <cellStyle name="Итог 26" xfId="1908"/>
    <cellStyle name="Итог 27" xfId="1909"/>
    <cellStyle name="Итог 28" xfId="1910"/>
    <cellStyle name="Итог 29" xfId="1911"/>
    <cellStyle name="Итог 3" xfId="1912"/>
    <cellStyle name="Итог 30" xfId="1913"/>
    <cellStyle name="Итог 31" xfId="1914"/>
    <cellStyle name="Итог 32" xfId="1915"/>
    <cellStyle name="Итог 33" xfId="1916"/>
    <cellStyle name="Итог 34" xfId="1917"/>
    <cellStyle name="Итог 35" xfId="1918"/>
    <cellStyle name="Итог 36" xfId="1919"/>
    <cellStyle name="Итог 37" xfId="1920"/>
    <cellStyle name="Итог 38" xfId="1921"/>
    <cellStyle name="Итог 39" xfId="1922"/>
    <cellStyle name="Итог 4" xfId="1923"/>
    <cellStyle name="Итог 40" xfId="1924"/>
    <cellStyle name="Итог 41" xfId="1925"/>
    <cellStyle name="Итог 42" xfId="1926"/>
    <cellStyle name="Итог 43" xfId="1927"/>
    <cellStyle name="Итог 5" xfId="1928"/>
    <cellStyle name="Итог 6" xfId="1929"/>
    <cellStyle name="Итог 7" xfId="1930"/>
    <cellStyle name="Итог 8" xfId="1931"/>
    <cellStyle name="Итог 9" xfId="1932"/>
    <cellStyle name="Итоги" xfId="1933"/>
    <cellStyle name="ИтогоБИМ" xfId="1934"/>
    <cellStyle name="Контрольная ячейка" xfId="1935" builtinId="23" customBuiltin="1"/>
    <cellStyle name="Контрольная ячейка 10" xfId="1936"/>
    <cellStyle name="Контрольная ячейка 11" xfId="1937"/>
    <cellStyle name="Контрольная ячейка 12" xfId="1938"/>
    <cellStyle name="Контрольная ячейка 13" xfId="1939"/>
    <cellStyle name="Контрольная ячейка 14" xfId="1940"/>
    <cellStyle name="Контрольная ячейка 15" xfId="1941"/>
    <cellStyle name="Контрольная ячейка 16" xfId="1942"/>
    <cellStyle name="Контрольная ячейка 17" xfId="1943"/>
    <cellStyle name="Контрольная ячейка 18" xfId="1944"/>
    <cellStyle name="Контрольная ячейка 19" xfId="1945"/>
    <cellStyle name="Контрольная ячейка 2" xfId="1946"/>
    <cellStyle name="Контрольная ячейка 20" xfId="1947"/>
    <cellStyle name="Контрольная ячейка 21" xfId="1948"/>
    <cellStyle name="Контрольная ячейка 22" xfId="1949"/>
    <cellStyle name="Контрольная ячейка 23" xfId="1950"/>
    <cellStyle name="Контрольная ячейка 24" xfId="1951"/>
    <cellStyle name="Контрольная ячейка 25" xfId="1952"/>
    <cellStyle name="Контрольная ячейка 26" xfId="1953"/>
    <cellStyle name="Контрольная ячейка 27" xfId="1954"/>
    <cellStyle name="Контрольная ячейка 28" xfId="1955"/>
    <cellStyle name="Контрольная ячейка 29" xfId="1956"/>
    <cellStyle name="Контрольная ячейка 3" xfId="1957"/>
    <cellStyle name="Контрольная ячейка 30" xfId="1958"/>
    <cellStyle name="Контрольная ячейка 31" xfId="1959"/>
    <cellStyle name="Контрольная ячейка 32" xfId="1960"/>
    <cellStyle name="Контрольная ячейка 33" xfId="1961"/>
    <cellStyle name="Контрольная ячейка 34" xfId="1962"/>
    <cellStyle name="Контрольная ячейка 35" xfId="1963"/>
    <cellStyle name="Контрольная ячейка 36" xfId="1964"/>
    <cellStyle name="Контрольная ячейка 37" xfId="1965"/>
    <cellStyle name="Контрольная ячейка 38" xfId="1966"/>
    <cellStyle name="Контрольная ячейка 39" xfId="1967"/>
    <cellStyle name="Контрольная ячейка 4" xfId="1968"/>
    <cellStyle name="Контрольная ячейка 40" xfId="1969"/>
    <cellStyle name="Контрольная ячейка 41" xfId="1970"/>
    <cellStyle name="Контрольная ячейка 42" xfId="1971"/>
    <cellStyle name="Контрольная ячейка 43" xfId="1972"/>
    <cellStyle name="Контрольная ячейка 5" xfId="1973"/>
    <cellStyle name="Контрольная ячейка 6" xfId="1974"/>
    <cellStyle name="Контрольная ячейка 7" xfId="1975"/>
    <cellStyle name="Контрольная ячейка 8" xfId="1976"/>
    <cellStyle name="Контрольная ячейка 9" xfId="1977"/>
    <cellStyle name="Название" xfId="1978" builtinId="15" customBuiltin="1"/>
    <cellStyle name="Название 10" xfId="1979"/>
    <cellStyle name="Название 11" xfId="1980"/>
    <cellStyle name="Название 12" xfId="1981"/>
    <cellStyle name="Название 13" xfId="1982"/>
    <cellStyle name="Название 14" xfId="1983"/>
    <cellStyle name="Название 15" xfId="1984"/>
    <cellStyle name="Название 16" xfId="1985"/>
    <cellStyle name="Название 17" xfId="1986"/>
    <cellStyle name="Название 18" xfId="1987"/>
    <cellStyle name="Название 19" xfId="1988"/>
    <cellStyle name="Название 2" xfId="1989"/>
    <cellStyle name="Название 20" xfId="1990"/>
    <cellStyle name="Название 21" xfId="1991"/>
    <cellStyle name="Название 22" xfId="1992"/>
    <cellStyle name="Название 23" xfId="1993"/>
    <cellStyle name="Название 24" xfId="1994"/>
    <cellStyle name="Название 25" xfId="1995"/>
    <cellStyle name="Название 26" xfId="1996"/>
    <cellStyle name="Название 27" xfId="1997"/>
    <cellStyle name="Название 28" xfId="1998"/>
    <cellStyle name="Название 29" xfId="1999"/>
    <cellStyle name="Название 3" xfId="2000"/>
    <cellStyle name="Название 30" xfId="2001"/>
    <cellStyle name="Название 31" xfId="2002"/>
    <cellStyle name="Название 32" xfId="2003"/>
    <cellStyle name="Название 33" xfId="2004"/>
    <cellStyle name="Название 34" xfId="2005"/>
    <cellStyle name="Название 35" xfId="2006"/>
    <cellStyle name="Название 36" xfId="2007"/>
    <cellStyle name="Название 37" xfId="2008"/>
    <cellStyle name="Название 38" xfId="2009"/>
    <cellStyle name="Название 39" xfId="2010"/>
    <cellStyle name="Название 4" xfId="2011"/>
    <cellStyle name="Название 40" xfId="2012"/>
    <cellStyle name="Название 41" xfId="2013"/>
    <cellStyle name="Название 42" xfId="2014"/>
    <cellStyle name="Название 43" xfId="2015"/>
    <cellStyle name="Название 44" xfId="2016"/>
    <cellStyle name="Название 45" xfId="2439"/>
    <cellStyle name="Название 5" xfId="2017"/>
    <cellStyle name="Название 6" xfId="2018"/>
    <cellStyle name="Название 7" xfId="2019"/>
    <cellStyle name="Название 8" xfId="2020"/>
    <cellStyle name="Название 9" xfId="2021"/>
    <cellStyle name="Нейтральный" xfId="2022" builtinId="28" customBuiltin="1"/>
    <cellStyle name="Нейтральный 10" xfId="2023"/>
    <cellStyle name="Нейтральный 11" xfId="2024"/>
    <cellStyle name="Нейтральный 12" xfId="2025"/>
    <cellStyle name="Нейтральный 13" xfId="2026"/>
    <cellStyle name="Нейтральный 14" xfId="2027"/>
    <cellStyle name="Нейтральный 15" xfId="2028"/>
    <cellStyle name="Нейтральный 16" xfId="2029"/>
    <cellStyle name="Нейтральный 17" xfId="2030"/>
    <cellStyle name="Нейтральный 18" xfId="2031"/>
    <cellStyle name="Нейтральный 19" xfId="2032"/>
    <cellStyle name="Нейтральный 2" xfId="2033"/>
    <cellStyle name="Нейтральный 20" xfId="2034"/>
    <cellStyle name="Нейтральный 21" xfId="2035"/>
    <cellStyle name="Нейтральный 22" xfId="2036"/>
    <cellStyle name="Нейтральный 23" xfId="2037"/>
    <cellStyle name="Нейтральный 24" xfId="2038"/>
    <cellStyle name="Нейтральный 25" xfId="2039"/>
    <cellStyle name="Нейтральный 26" xfId="2040"/>
    <cellStyle name="Нейтральный 27" xfId="2041"/>
    <cellStyle name="Нейтральный 28" xfId="2042"/>
    <cellStyle name="Нейтральный 29" xfId="2043"/>
    <cellStyle name="Нейтральный 3" xfId="2044"/>
    <cellStyle name="Нейтральный 30" xfId="2045"/>
    <cellStyle name="Нейтральный 31" xfId="2046"/>
    <cellStyle name="Нейтральный 32" xfId="2047"/>
    <cellStyle name="Нейтральный 33" xfId="2048"/>
    <cellStyle name="Нейтральный 34" xfId="2049"/>
    <cellStyle name="Нейтральный 35" xfId="2050"/>
    <cellStyle name="Нейтральный 36" xfId="2051"/>
    <cellStyle name="Нейтральный 37" xfId="2052"/>
    <cellStyle name="Нейтральный 38" xfId="2053"/>
    <cellStyle name="Нейтральный 39" xfId="2054"/>
    <cellStyle name="Нейтральный 4" xfId="2055"/>
    <cellStyle name="Нейтральный 40" xfId="2056"/>
    <cellStyle name="Нейтральный 41" xfId="2057"/>
    <cellStyle name="Нейтральный 42" xfId="2058"/>
    <cellStyle name="Нейтральный 43" xfId="2059"/>
    <cellStyle name="Нейтральный 5" xfId="2060"/>
    <cellStyle name="Нейтральный 6" xfId="2061"/>
    <cellStyle name="Нейтральный 7" xfId="2062"/>
    <cellStyle name="Нейтральный 8" xfId="2063"/>
    <cellStyle name="Нейтральный 9" xfId="2064"/>
    <cellStyle name="Обычный" xfId="0" builtinId="0"/>
    <cellStyle name="Обычный 10" xfId="2065"/>
    <cellStyle name="Обычный 11" xfId="2066"/>
    <cellStyle name="Обычный 12" xfId="2067"/>
    <cellStyle name="Обычный 13" xfId="2068"/>
    <cellStyle name="Обычный 14" xfId="2069"/>
    <cellStyle name="Обычный 15" xfId="2070"/>
    <cellStyle name="Обычный 16" xfId="2071"/>
    <cellStyle name="Обычный 17" xfId="2072"/>
    <cellStyle name="Обычный 18" xfId="2073"/>
    <cellStyle name="Обычный 19" xfId="2074"/>
    <cellStyle name="Обычный 2" xfId="2075"/>
    <cellStyle name="Обычный 2 2" xfId="2076"/>
    <cellStyle name="Обычный 2 2 2" xfId="2077"/>
    <cellStyle name="Обычный 2 2 3" xfId="2078"/>
    <cellStyle name="Обычный 2 2_17.2" xfId="2079"/>
    <cellStyle name="Обычный 2_17.1 перечень МКД" xfId="2080"/>
    <cellStyle name="Обычный 20" xfId="2081"/>
    <cellStyle name="Обычный 21" xfId="2082"/>
    <cellStyle name="Обычный 22" xfId="2083"/>
    <cellStyle name="Обычный 23" xfId="2084"/>
    <cellStyle name="Обычный 24" xfId="2085"/>
    <cellStyle name="Обычный 25" xfId="2086"/>
    <cellStyle name="Обычный 26" xfId="2087"/>
    <cellStyle name="Обычный 27" xfId="2088"/>
    <cellStyle name="Обычный 28" xfId="2089"/>
    <cellStyle name="Обычный 29" xfId="2090"/>
    <cellStyle name="Обычный 3" xfId="2091"/>
    <cellStyle name="Обычный 3 2" xfId="2092"/>
    <cellStyle name="Обычный 3 2 2" xfId="2093"/>
    <cellStyle name="Обычный 3 2_Стоимость" xfId="2094"/>
    <cellStyle name="Обычный 3 3" xfId="2095"/>
    <cellStyle name="Обычный 3 3 2" xfId="2096"/>
    <cellStyle name="Обычный 3 3_Стоимость" xfId="2097"/>
    <cellStyle name="Обычный 3 4" xfId="2098"/>
    <cellStyle name="Обычный 3 5" xfId="2099"/>
    <cellStyle name="Обычный 3 6" xfId="2100"/>
    <cellStyle name="Обычный 3_17.2" xfId="2101"/>
    <cellStyle name="Обычный 30" xfId="2102"/>
    <cellStyle name="Обычный 31" xfId="2103"/>
    <cellStyle name="Обычный 32" xfId="2104"/>
    <cellStyle name="Обычный 33" xfId="2105"/>
    <cellStyle name="Обычный 34" xfId="2106"/>
    <cellStyle name="Обычный 35" xfId="2107"/>
    <cellStyle name="Обычный 36" xfId="2108"/>
    <cellStyle name="Обычный 37" xfId="2109"/>
    <cellStyle name="Обычный 38" xfId="2110"/>
    <cellStyle name="Обычный 39" xfId="2111"/>
    <cellStyle name="Обычный 4" xfId="2112"/>
    <cellStyle name="Обычный 4 2" xfId="2113"/>
    <cellStyle name="Обычный 4 2 2" xfId="2114"/>
    <cellStyle name="Обычный 4 2_Стоимость" xfId="2115"/>
    <cellStyle name="Обычный 4 3" xfId="2116"/>
    <cellStyle name="Обычный 4 3 2" xfId="2117"/>
    <cellStyle name="Обычный 4 3_Стоимость" xfId="2118"/>
    <cellStyle name="Обычный 4 4" xfId="2119"/>
    <cellStyle name="Обычный 4 5" xfId="2120"/>
    <cellStyle name="Обычный 4 6" xfId="2121"/>
    <cellStyle name="Обычный 4 7" xfId="2122"/>
    <cellStyle name="Обычный 4_Стоимость" xfId="2123"/>
    <cellStyle name="Обычный 40" xfId="2124"/>
    <cellStyle name="Обычный 41" xfId="2125"/>
    <cellStyle name="Обычный 42" xfId="2126"/>
    <cellStyle name="Обычный 43" xfId="2127"/>
    <cellStyle name="Обычный 44" xfId="2128"/>
    <cellStyle name="Обычный 45" xfId="2129"/>
    <cellStyle name="Обычный 46" xfId="2130"/>
    <cellStyle name="Обычный 47" xfId="2131"/>
    <cellStyle name="Обычный 48" xfId="2132"/>
    <cellStyle name="Обычный 49" xfId="2133"/>
    <cellStyle name="Обычный 5" xfId="2134"/>
    <cellStyle name="Обычный 50" xfId="2135"/>
    <cellStyle name="Обычный 51" xfId="2136"/>
    <cellStyle name="Обычный 52" xfId="2137"/>
    <cellStyle name="Обычный 53" xfId="2138"/>
    <cellStyle name="Обычный 54" xfId="2139"/>
    <cellStyle name="Обычный 55" xfId="2140"/>
    <cellStyle name="Обычный 6" xfId="2141"/>
    <cellStyle name="Обычный 6 2" xfId="2142"/>
    <cellStyle name="Обычный 6 2 2" xfId="2143"/>
    <cellStyle name="Обычный 6 2_Стоимость" xfId="2144"/>
    <cellStyle name="Обычный 6 3" xfId="2145"/>
    <cellStyle name="Обычный 6 3 2" xfId="2146"/>
    <cellStyle name="Обычный 6 3_Стоимость" xfId="2147"/>
    <cellStyle name="Обычный 6 4" xfId="2148"/>
    <cellStyle name="Обычный 6 5" xfId="2149"/>
    <cellStyle name="Обычный 6 6" xfId="2150"/>
    <cellStyle name="Обычный 6_Стоимость" xfId="2151"/>
    <cellStyle name="Обычный 7" xfId="2152"/>
    <cellStyle name="Обычный 7 2" xfId="2153"/>
    <cellStyle name="Обычный 7 2 2" xfId="2154"/>
    <cellStyle name="Обычный 7 2_Стоимость" xfId="2155"/>
    <cellStyle name="Обычный 7 3" xfId="2156"/>
    <cellStyle name="Обычный 7 3 2" xfId="2157"/>
    <cellStyle name="Обычный 7 3_Стоимость" xfId="2158"/>
    <cellStyle name="Обычный 7 4" xfId="2159"/>
    <cellStyle name="Обычный 7 5" xfId="2160"/>
    <cellStyle name="Обычный 7_Стоимость" xfId="2161"/>
    <cellStyle name="Обычный 8" xfId="2162"/>
    <cellStyle name="Обычный 8 2" xfId="2163"/>
    <cellStyle name="Обычный 8_Приложение 1" xfId="2164"/>
    <cellStyle name="Обычный 8_Приложение 1 2" xfId="2441"/>
    <cellStyle name="Обычный 8_Приложение 1_Приложение 1" xfId="2165"/>
    <cellStyle name="Обычный 9" xfId="2166"/>
    <cellStyle name="Обычный_17.2 виды ремонта" xfId="2167"/>
    <cellStyle name="Обычный_Лист2" xfId="2168"/>
    <cellStyle name="Обычный_Приложение 1" xfId="2169"/>
    <cellStyle name="Обычный_Приложение 1_1" xfId="2170"/>
    <cellStyle name="Обычный_Приложение 1_2" xfId="2171"/>
    <cellStyle name="Плохой" xfId="2172" builtinId="27" customBuiltin="1"/>
    <cellStyle name="Плохой 10" xfId="2173"/>
    <cellStyle name="Плохой 11" xfId="2174"/>
    <cellStyle name="Плохой 12" xfId="2175"/>
    <cellStyle name="Плохой 13" xfId="2176"/>
    <cellStyle name="Плохой 14" xfId="2177"/>
    <cellStyle name="Плохой 15" xfId="2178"/>
    <cellStyle name="Плохой 16" xfId="2179"/>
    <cellStyle name="Плохой 17" xfId="2180"/>
    <cellStyle name="Плохой 18" xfId="2181"/>
    <cellStyle name="Плохой 19" xfId="2182"/>
    <cellStyle name="Плохой 2" xfId="2183"/>
    <cellStyle name="Плохой 20" xfId="2184"/>
    <cellStyle name="Плохой 21" xfId="2185"/>
    <cellStyle name="Плохой 22" xfId="2186"/>
    <cellStyle name="Плохой 23" xfId="2187"/>
    <cellStyle name="Плохой 24" xfId="2188"/>
    <cellStyle name="Плохой 25" xfId="2189"/>
    <cellStyle name="Плохой 26" xfId="2190"/>
    <cellStyle name="Плохой 27" xfId="2191"/>
    <cellStyle name="Плохой 28" xfId="2192"/>
    <cellStyle name="Плохой 29" xfId="2193"/>
    <cellStyle name="Плохой 3" xfId="2194"/>
    <cellStyle name="Плохой 30" xfId="2195"/>
    <cellStyle name="Плохой 31" xfId="2196"/>
    <cellStyle name="Плохой 32" xfId="2197"/>
    <cellStyle name="Плохой 33" xfId="2198"/>
    <cellStyle name="Плохой 34" xfId="2199"/>
    <cellStyle name="Плохой 35" xfId="2200"/>
    <cellStyle name="Плохой 36" xfId="2201"/>
    <cellStyle name="Плохой 37" xfId="2202"/>
    <cellStyle name="Плохой 38" xfId="2203"/>
    <cellStyle name="Плохой 39" xfId="2204"/>
    <cellStyle name="Плохой 4" xfId="2205"/>
    <cellStyle name="Плохой 40" xfId="2206"/>
    <cellStyle name="Плохой 41" xfId="2207"/>
    <cellStyle name="Плохой 42" xfId="2208"/>
    <cellStyle name="Плохой 43" xfId="2209"/>
    <cellStyle name="Плохой 5" xfId="2210"/>
    <cellStyle name="Плохой 6" xfId="2211"/>
    <cellStyle name="Плохой 7" xfId="2212"/>
    <cellStyle name="Плохой 8" xfId="2213"/>
    <cellStyle name="Плохой 9" xfId="2214"/>
    <cellStyle name="Пояснение" xfId="2215" builtinId="53" customBuiltin="1"/>
    <cellStyle name="Пояснение 10" xfId="2216"/>
    <cellStyle name="Пояснение 11" xfId="2217"/>
    <cellStyle name="Пояснение 12" xfId="2218"/>
    <cellStyle name="Пояснение 13" xfId="2219"/>
    <cellStyle name="Пояснение 14" xfId="2220"/>
    <cellStyle name="Пояснение 15" xfId="2221"/>
    <cellStyle name="Пояснение 16" xfId="2222"/>
    <cellStyle name="Пояснение 17" xfId="2223"/>
    <cellStyle name="Пояснение 18" xfId="2224"/>
    <cellStyle name="Пояснение 19" xfId="2225"/>
    <cellStyle name="Пояснение 2" xfId="2226"/>
    <cellStyle name="Пояснение 20" xfId="2227"/>
    <cellStyle name="Пояснение 21" xfId="2228"/>
    <cellStyle name="Пояснение 22" xfId="2229"/>
    <cellStyle name="Пояснение 23" xfId="2230"/>
    <cellStyle name="Пояснение 24" xfId="2231"/>
    <cellStyle name="Пояснение 25" xfId="2232"/>
    <cellStyle name="Пояснение 26" xfId="2233"/>
    <cellStyle name="Пояснение 27" xfId="2234"/>
    <cellStyle name="Пояснение 28" xfId="2235"/>
    <cellStyle name="Пояснение 29" xfId="2236"/>
    <cellStyle name="Пояснение 3" xfId="2237"/>
    <cellStyle name="Пояснение 30" xfId="2238"/>
    <cellStyle name="Пояснение 31" xfId="2239"/>
    <cellStyle name="Пояснение 32" xfId="2240"/>
    <cellStyle name="Пояснение 33" xfId="2241"/>
    <cellStyle name="Пояснение 34" xfId="2242"/>
    <cellStyle name="Пояснение 35" xfId="2243"/>
    <cellStyle name="Пояснение 36" xfId="2244"/>
    <cellStyle name="Пояснение 37" xfId="2245"/>
    <cellStyle name="Пояснение 38" xfId="2246"/>
    <cellStyle name="Пояснение 39" xfId="2247"/>
    <cellStyle name="Пояснение 4" xfId="2248"/>
    <cellStyle name="Пояснение 40" xfId="2249"/>
    <cellStyle name="Пояснение 41" xfId="2250"/>
    <cellStyle name="Пояснение 42" xfId="2251"/>
    <cellStyle name="Пояснение 43" xfId="2252"/>
    <cellStyle name="Пояснение 5" xfId="2253"/>
    <cellStyle name="Пояснение 6" xfId="2254"/>
    <cellStyle name="Пояснение 7" xfId="2255"/>
    <cellStyle name="Пояснение 8" xfId="2256"/>
    <cellStyle name="Пояснение 9" xfId="2257"/>
    <cellStyle name="Примечание" xfId="2258" builtinId="10" customBuiltin="1"/>
    <cellStyle name="Примечание 10" xfId="2259"/>
    <cellStyle name="Примечание 10 2" xfId="2934"/>
    <cellStyle name="Примечание 11" xfId="2260"/>
    <cellStyle name="Примечание 11 2" xfId="2935"/>
    <cellStyle name="Примечание 12" xfId="2261"/>
    <cellStyle name="Примечание 12 2" xfId="2936"/>
    <cellStyle name="Примечание 13" xfId="2262"/>
    <cellStyle name="Примечание 13 2" xfId="2937"/>
    <cellStyle name="Примечание 14" xfId="2263"/>
    <cellStyle name="Примечание 14 2" xfId="2938"/>
    <cellStyle name="Примечание 15" xfId="2264"/>
    <cellStyle name="Примечание 15 2" xfId="2939"/>
    <cellStyle name="Примечание 16" xfId="2265"/>
    <cellStyle name="Примечание 16 2" xfId="2940"/>
    <cellStyle name="Примечание 17" xfId="2266"/>
    <cellStyle name="Примечание 17 2" xfId="2941"/>
    <cellStyle name="Примечание 18" xfId="2267"/>
    <cellStyle name="Примечание 18 2" xfId="2942"/>
    <cellStyle name="Примечание 19" xfId="2268"/>
    <cellStyle name="Примечание 19 2" xfId="2943"/>
    <cellStyle name="Примечание 2" xfId="2269"/>
    <cellStyle name="Примечание 20" xfId="2270"/>
    <cellStyle name="Примечание 20 2" xfId="2944"/>
    <cellStyle name="Примечание 21" xfId="2271"/>
    <cellStyle name="Примечание 21 2" xfId="2945"/>
    <cellStyle name="Примечание 22" xfId="2272"/>
    <cellStyle name="Примечание 22 2" xfId="2946"/>
    <cellStyle name="Примечание 23" xfId="2273"/>
    <cellStyle name="Примечание 23 2" xfId="2947"/>
    <cellStyle name="Примечание 24" xfId="2274"/>
    <cellStyle name="Примечание 24 2" xfId="2948"/>
    <cellStyle name="Примечание 25" xfId="2275"/>
    <cellStyle name="Примечание 25 2" xfId="2949"/>
    <cellStyle name="Примечание 26" xfId="2276"/>
    <cellStyle name="Примечание 26 2" xfId="2950"/>
    <cellStyle name="Примечание 27" xfId="2277"/>
    <cellStyle name="Примечание 27 2" xfId="2951"/>
    <cellStyle name="Примечание 28" xfId="2278"/>
    <cellStyle name="Примечание 28 2" xfId="2952"/>
    <cellStyle name="Примечание 29" xfId="2279"/>
    <cellStyle name="Примечание 29 2" xfId="2953"/>
    <cellStyle name="Примечание 3" xfId="2280"/>
    <cellStyle name="Примечание 30" xfId="2281"/>
    <cellStyle name="Примечание 30 2" xfId="2954"/>
    <cellStyle name="Примечание 31" xfId="2282"/>
    <cellStyle name="Примечание 31 2" xfId="2955"/>
    <cellStyle name="Примечание 32" xfId="2283"/>
    <cellStyle name="Примечание 32 2" xfId="2956"/>
    <cellStyle name="Примечание 33" xfId="2284"/>
    <cellStyle name="Примечание 33 2" xfId="2957"/>
    <cellStyle name="Примечание 34" xfId="2285"/>
    <cellStyle name="Примечание 34 2" xfId="2958"/>
    <cellStyle name="Примечание 35" xfId="2286"/>
    <cellStyle name="Примечание 35 2" xfId="2959"/>
    <cellStyle name="Примечание 36" xfId="2287"/>
    <cellStyle name="Примечание 36 2" xfId="2960"/>
    <cellStyle name="Примечание 37" xfId="2288"/>
    <cellStyle name="Примечание 37 2" xfId="2961"/>
    <cellStyle name="Примечание 38" xfId="2289"/>
    <cellStyle name="Примечание 38 2" xfId="2962"/>
    <cellStyle name="Примечание 39" xfId="2290"/>
    <cellStyle name="Примечание 39 2" xfId="2963"/>
    <cellStyle name="Примечание 4" xfId="2291"/>
    <cellStyle name="Примечание 4 2" xfId="2964"/>
    <cellStyle name="Примечание 40" xfId="2292"/>
    <cellStyle name="Примечание 40 2" xfId="2965"/>
    <cellStyle name="Примечание 41" xfId="2293"/>
    <cellStyle name="Примечание 41 2" xfId="2966"/>
    <cellStyle name="Примечание 42" xfId="2294"/>
    <cellStyle name="Примечание 42 2" xfId="2967"/>
    <cellStyle name="Примечание 43" xfId="2295"/>
    <cellStyle name="Примечание 43 2" xfId="2968"/>
    <cellStyle name="Примечание 44" xfId="2296"/>
    <cellStyle name="Примечание 44 2" xfId="2969"/>
    <cellStyle name="Примечание 45" xfId="2440"/>
    <cellStyle name="Примечание 5" xfId="2297"/>
    <cellStyle name="Примечание 5 2" xfId="2970"/>
    <cellStyle name="Примечание 6" xfId="2298"/>
    <cellStyle name="Примечание 6 2" xfId="2971"/>
    <cellStyle name="Примечание 7" xfId="2299"/>
    <cellStyle name="Примечание 7 2" xfId="2972"/>
    <cellStyle name="Примечание 8" xfId="2300"/>
    <cellStyle name="Примечание 8 2" xfId="2973"/>
    <cellStyle name="Примечание 9" xfId="2301"/>
    <cellStyle name="Примечание 9 2" xfId="2974"/>
    <cellStyle name="Процентный 2" xfId="2302"/>
    <cellStyle name="Процентный 2 2" xfId="2303"/>
    <cellStyle name="Процентный 2_Приложение 1" xfId="2304"/>
    <cellStyle name="Процентный 3" xfId="2305"/>
    <cellStyle name="Процентный 3 2" xfId="2306"/>
    <cellStyle name="Процентный 3_Приложение 1" xfId="2307"/>
    <cellStyle name="Связанная ячейка" xfId="2308" builtinId="24" customBuiltin="1"/>
    <cellStyle name="Связанная ячейка 10" xfId="2309"/>
    <cellStyle name="Связанная ячейка 11" xfId="2310"/>
    <cellStyle name="Связанная ячейка 12" xfId="2311"/>
    <cellStyle name="Связанная ячейка 13" xfId="2312"/>
    <cellStyle name="Связанная ячейка 14" xfId="2313"/>
    <cellStyle name="Связанная ячейка 15" xfId="2314"/>
    <cellStyle name="Связанная ячейка 16" xfId="2315"/>
    <cellStyle name="Связанная ячейка 17" xfId="2316"/>
    <cellStyle name="Связанная ячейка 18" xfId="2317"/>
    <cellStyle name="Связанная ячейка 19" xfId="2318"/>
    <cellStyle name="Связанная ячейка 2" xfId="2319"/>
    <cellStyle name="Связанная ячейка 20" xfId="2320"/>
    <cellStyle name="Связанная ячейка 21" xfId="2321"/>
    <cellStyle name="Связанная ячейка 22" xfId="2322"/>
    <cellStyle name="Связанная ячейка 23" xfId="2323"/>
    <cellStyle name="Связанная ячейка 24" xfId="2324"/>
    <cellStyle name="Связанная ячейка 25" xfId="2325"/>
    <cellStyle name="Связанная ячейка 26" xfId="2326"/>
    <cellStyle name="Связанная ячейка 27" xfId="2327"/>
    <cellStyle name="Связанная ячейка 28" xfId="2328"/>
    <cellStyle name="Связанная ячейка 29" xfId="2329"/>
    <cellStyle name="Связанная ячейка 3" xfId="2330"/>
    <cellStyle name="Связанная ячейка 30" xfId="2331"/>
    <cellStyle name="Связанная ячейка 31" xfId="2332"/>
    <cellStyle name="Связанная ячейка 32" xfId="2333"/>
    <cellStyle name="Связанная ячейка 33" xfId="2334"/>
    <cellStyle name="Связанная ячейка 34" xfId="2335"/>
    <cellStyle name="Связанная ячейка 35" xfId="2336"/>
    <cellStyle name="Связанная ячейка 36" xfId="2337"/>
    <cellStyle name="Связанная ячейка 37" xfId="2338"/>
    <cellStyle name="Связанная ячейка 38" xfId="2339"/>
    <cellStyle name="Связанная ячейка 39" xfId="2340"/>
    <cellStyle name="Связанная ячейка 4" xfId="2341"/>
    <cellStyle name="Связанная ячейка 40" xfId="2342"/>
    <cellStyle name="Связанная ячейка 41" xfId="2343"/>
    <cellStyle name="Связанная ячейка 42" xfId="2344"/>
    <cellStyle name="Связанная ячейка 43" xfId="2345"/>
    <cellStyle name="Связанная ячейка 5" xfId="2346"/>
    <cellStyle name="Связанная ячейка 6" xfId="2347"/>
    <cellStyle name="Связанная ячейка 7" xfId="2348"/>
    <cellStyle name="Связанная ячейка 8" xfId="2349"/>
    <cellStyle name="Связанная ячейка 9" xfId="2350"/>
    <cellStyle name="Стиль 1" xfId="2351"/>
    <cellStyle name="Текст предупреждения" xfId="2352" builtinId="11" customBuiltin="1"/>
    <cellStyle name="Текст предупреждения 10" xfId="2353"/>
    <cellStyle name="Текст предупреждения 11" xfId="2354"/>
    <cellStyle name="Текст предупреждения 12" xfId="2355"/>
    <cellStyle name="Текст предупреждения 13" xfId="2356"/>
    <cellStyle name="Текст предупреждения 14" xfId="2357"/>
    <cellStyle name="Текст предупреждения 15" xfId="2358"/>
    <cellStyle name="Текст предупреждения 16" xfId="2359"/>
    <cellStyle name="Текст предупреждения 17" xfId="2360"/>
    <cellStyle name="Текст предупреждения 18" xfId="2361"/>
    <cellStyle name="Текст предупреждения 19" xfId="2362"/>
    <cellStyle name="Текст предупреждения 2" xfId="2363"/>
    <cellStyle name="Текст предупреждения 20" xfId="2364"/>
    <cellStyle name="Текст предупреждения 21" xfId="2365"/>
    <cellStyle name="Текст предупреждения 22" xfId="2366"/>
    <cellStyle name="Текст предупреждения 23" xfId="2367"/>
    <cellStyle name="Текст предупреждения 24" xfId="2368"/>
    <cellStyle name="Текст предупреждения 25" xfId="2369"/>
    <cellStyle name="Текст предупреждения 26" xfId="2370"/>
    <cellStyle name="Текст предупреждения 27" xfId="2371"/>
    <cellStyle name="Текст предупреждения 28" xfId="2372"/>
    <cellStyle name="Текст предупреждения 29" xfId="2373"/>
    <cellStyle name="Текст предупреждения 3" xfId="2374"/>
    <cellStyle name="Текст предупреждения 30" xfId="2375"/>
    <cellStyle name="Текст предупреждения 31" xfId="2376"/>
    <cellStyle name="Текст предупреждения 32" xfId="2377"/>
    <cellStyle name="Текст предупреждения 33" xfId="2378"/>
    <cellStyle name="Текст предупреждения 34" xfId="2379"/>
    <cellStyle name="Текст предупреждения 35" xfId="2380"/>
    <cellStyle name="Текст предупреждения 36" xfId="2381"/>
    <cellStyle name="Текст предупреждения 37" xfId="2382"/>
    <cellStyle name="Текст предупреждения 38" xfId="2383"/>
    <cellStyle name="Текст предупреждения 39" xfId="2384"/>
    <cellStyle name="Текст предупреждения 4" xfId="2385"/>
    <cellStyle name="Текст предупреждения 40" xfId="2386"/>
    <cellStyle name="Текст предупреждения 41" xfId="2387"/>
    <cellStyle name="Текст предупреждения 42" xfId="2388"/>
    <cellStyle name="Текст предупреждения 43" xfId="2389"/>
    <cellStyle name="Текст предупреждения 5" xfId="2390"/>
    <cellStyle name="Текст предупреждения 6" xfId="2391"/>
    <cellStyle name="Текст предупреждения 7" xfId="2392"/>
    <cellStyle name="Текст предупреждения 8" xfId="2393"/>
    <cellStyle name="Текст предупреждения 9" xfId="2394"/>
    <cellStyle name="Финансовый 2" xfId="2395"/>
    <cellStyle name="Хороший" xfId="2396" builtinId="26" customBuiltin="1"/>
    <cellStyle name="Хороший 10" xfId="2397"/>
    <cellStyle name="Хороший 11" xfId="2398"/>
    <cellStyle name="Хороший 12" xfId="2399"/>
    <cellStyle name="Хороший 13" xfId="2400"/>
    <cellStyle name="Хороший 14" xfId="2401"/>
    <cellStyle name="Хороший 15" xfId="2402"/>
    <cellStyle name="Хороший 16" xfId="2403"/>
    <cellStyle name="Хороший 17" xfId="2404"/>
    <cellStyle name="Хороший 18" xfId="2405"/>
    <cellStyle name="Хороший 19" xfId="2406"/>
    <cellStyle name="Хороший 2" xfId="2407"/>
    <cellStyle name="Хороший 20" xfId="2408"/>
    <cellStyle name="Хороший 21" xfId="2409"/>
    <cellStyle name="Хороший 22" xfId="2410"/>
    <cellStyle name="Хороший 23" xfId="2411"/>
    <cellStyle name="Хороший 24" xfId="2412"/>
    <cellStyle name="Хороший 25" xfId="2413"/>
    <cellStyle name="Хороший 26" xfId="2414"/>
    <cellStyle name="Хороший 27" xfId="2415"/>
    <cellStyle name="Хороший 28" xfId="2416"/>
    <cellStyle name="Хороший 29" xfId="2417"/>
    <cellStyle name="Хороший 3" xfId="2418"/>
    <cellStyle name="Хороший 30" xfId="2419"/>
    <cellStyle name="Хороший 31" xfId="2420"/>
    <cellStyle name="Хороший 32" xfId="2421"/>
    <cellStyle name="Хороший 33" xfId="2422"/>
    <cellStyle name="Хороший 34" xfId="2423"/>
    <cellStyle name="Хороший 35" xfId="2424"/>
    <cellStyle name="Хороший 36" xfId="2425"/>
    <cellStyle name="Хороший 37" xfId="2426"/>
    <cellStyle name="Хороший 38" xfId="2427"/>
    <cellStyle name="Хороший 39" xfId="2428"/>
    <cellStyle name="Хороший 4" xfId="2429"/>
    <cellStyle name="Хороший 40" xfId="2430"/>
    <cellStyle name="Хороший 41" xfId="2431"/>
    <cellStyle name="Хороший 42" xfId="2432"/>
    <cellStyle name="Хороший 43" xfId="2433"/>
    <cellStyle name="Хороший 5" xfId="2434"/>
    <cellStyle name="Хороший 6" xfId="2435"/>
    <cellStyle name="Хороший 7" xfId="2436"/>
    <cellStyle name="Хороший 8" xfId="2437"/>
    <cellStyle name="Хороший 9" xfId="2438"/>
  </cellStyles>
  <dxfs count="0"/>
  <tableStyles count="1" defaultTableStyle="TableStyleMedium2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C49"/>
  <sheetViews>
    <sheetView tabSelected="1" view="pageBreakPreview" zoomScale="115" zoomScaleNormal="115" zoomScaleSheetLayoutView="115" workbookViewId="0">
      <selection activeCell="P1" sqref="P1:S1"/>
    </sheetView>
  </sheetViews>
  <sheetFormatPr defaultRowHeight="12.75" x14ac:dyDescent="0.2"/>
  <cols>
    <col min="1" max="1" width="4" style="2" customWidth="1"/>
    <col min="2" max="2" width="39.5" style="2" customWidth="1"/>
    <col min="3" max="3" width="6.33203125" style="2" customWidth="1"/>
    <col min="4" max="4" width="7.1640625" style="2" customWidth="1"/>
    <col min="5" max="5" width="6.1640625" style="2" customWidth="1"/>
    <col min="6" max="6" width="10.6640625" style="2" customWidth="1"/>
    <col min="7" max="8" width="4.33203125" style="2" customWidth="1"/>
    <col min="9" max="10" width="9.6640625" style="2" customWidth="1"/>
    <col min="11" max="11" width="7.33203125" style="2" customWidth="1"/>
    <col min="12" max="12" width="14.5" style="2" customWidth="1"/>
    <col min="13" max="15" width="9.5" style="2" customWidth="1"/>
    <col min="16" max="16" width="12" style="2" customWidth="1"/>
    <col min="17" max="17" width="11" style="2" customWidth="1"/>
    <col min="18" max="19" width="9.5" style="2" customWidth="1"/>
    <col min="20" max="81" width="9.33203125" style="181"/>
    <col min="82" max="16384" width="9.33203125" style="2"/>
  </cols>
  <sheetData>
    <row r="1" spans="1:81" s="4" customFormat="1" ht="63.75" customHeight="1" x14ac:dyDescent="0.2">
      <c r="B1" s="19"/>
      <c r="C1" s="6"/>
      <c r="D1" s="9"/>
      <c r="E1" s="24"/>
      <c r="F1" s="24"/>
      <c r="G1" s="24"/>
      <c r="H1" s="24"/>
      <c r="I1" s="29"/>
      <c r="J1" s="29"/>
      <c r="K1" s="12"/>
      <c r="L1" s="12"/>
      <c r="M1" s="12"/>
      <c r="N1" s="12"/>
      <c r="O1" s="12"/>
      <c r="P1" s="214" t="s">
        <v>813</v>
      </c>
      <c r="Q1" s="214"/>
      <c r="R1" s="214"/>
      <c r="S1" s="214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</row>
    <row r="2" spans="1:81" ht="30.75" customHeight="1" x14ac:dyDescent="0.2">
      <c r="A2" s="4"/>
      <c r="B2" s="38"/>
      <c r="C2" s="24"/>
      <c r="D2" s="24"/>
      <c r="E2" s="24"/>
      <c r="F2" s="24"/>
      <c r="G2" s="24"/>
      <c r="H2" s="214" t="s">
        <v>810</v>
      </c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81" s="4" customFormat="1" ht="12.75" customHeight="1" x14ac:dyDescent="0.2">
      <c r="A3" s="215" t="s">
        <v>802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</row>
    <row r="4" spans="1:81" s="4" customFormat="1" ht="6" customHeight="1" x14ac:dyDescent="0.2">
      <c r="A4" s="20"/>
      <c r="B4" s="30"/>
      <c r="C4" s="14"/>
      <c r="D4" s="20"/>
      <c r="E4" s="20"/>
      <c r="F4" s="20"/>
      <c r="G4" s="20"/>
      <c r="H4" s="20"/>
      <c r="I4" s="30"/>
      <c r="J4" s="30"/>
      <c r="K4" s="20"/>
      <c r="L4" s="20"/>
      <c r="M4" s="20"/>
      <c r="N4" s="20"/>
      <c r="O4" s="20"/>
      <c r="P4" s="20"/>
      <c r="Q4" s="20"/>
      <c r="R4" s="20"/>
      <c r="S4" s="20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</row>
    <row r="5" spans="1:81" s="4" customFormat="1" ht="15.75" customHeight="1" x14ac:dyDescent="0.2">
      <c r="A5" s="217" t="s">
        <v>234</v>
      </c>
      <c r="B5" s="218" t="s">
        <v>156</v>
      </c>
      <c r="C5" s="219" t="s">
        <v>249</v>
      </c>
      <c r="D5" s="228" t="s">
        <v>248</v>
      </c>
      <c r="E5" s="228" t="s">
        <v>247</v>
      </c>
      <c r="F5" s="228" t="s">
        <v>195</v>
      </c>
      <c r="G5" s="228" t="s">
        <v>196</v>
      </c>
      <c r="H5" s="228" t="s">
        <v>197</v>
      </c>
      <c r="I5" s="220" t="s">
        <v>157</v>
      </c>
      <c r="J5" s="220" t="s">
        <v>246</v>
      </c>
      <c r="K5" s="222" t="s">
        <v>198</v>
      </c>
      <c r="L5" s="221" t="s">
        <v>158</v>
      </c>
      <c r="M5" s="221"/>
      <c r="N5" s="221"/>
      <c r="O5" s="221"/>
      <c r="P5" s="221"/>
      <c r="Q5" s="221"/>
      <c r="R5" s="221"/>
      <c r="S5" s="219" t="s">
        <v>199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</row>
    <row r="6" spans="1:81" s="4" customFormat="1" ht="18.75" customHeight="1" x14ac:dyDescent="0.2">
      <c r="A6" s="217"/>
      <c r="B6" s="218"/>
      <c r="C6" s="219"/>
      <c r="D6" s="228"/>
      <c r="E6" s="228"/>
      <c r="F6" s="228"/>
      <c r="G6" s="228"/>
      <c r="H6" s="228"/>
      <c r="I6" s="220"/>
      <c r="J6" s="220"/>
      <c r="K6" s="222"/>
      <c r="L6" s="220" t="s">
        <v>219</v>
      </c>
      <c r="M6" s="221" t="s">
        <v>225</v>
      </c>
      <c r="N6" s="221"/>
      <c r="O6" s="221"/>
      <c r="P6" s="221"/>
      <c r="Q6" s="221"/>
      <c r="R6" s="221"/>
      <c r="S6" s="219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</row>
    <row r="7" spans="1:81" s="4" customFormat="1" ht="96.75" customHeight="1" x14ac:dyDescent="0.2">
      <c r="A7" s="217"/>
      <c r="B7" s="218"/>
      <c r="C7" s="219"/>
      <c r="D7" s="228"/>
      <c r="E7" s="228"/>
      <c r="F7" s="228"/>
      <c r="G7" s="228"/>
      <c r="H7" s="228"/>
      <c r="I7" s="220"/>
      <c r="J7" s="220"/>
      <c r="K7" s="222"/>
      <c r="L7" s="220"/>
      <c r="M7" s="220" t="s">
        <v>245</v>
      </c>
      <c r="N7" s="220" t="s">
        <v>223</v>
      </c>
      <c r="O7" s="220" t="s">
        <v>224</v>
      </c>
      <c r="P7" s="220" t="s">
        <v>226</v>
      </c>
      <c r="Q7" s="220"/>
      <c r="R7" s="220" t="s">
        <v>244</v>
      </c>
      <c r="S7" s="219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</row>
    <row r="8" spans="1:81" s="4" customFormat="1" ht="102.75" customHeight="1" x14ac:dyDescent="0.2">
      <c r="A8" s="217"/>
      <c r="B8" s="218"/>
      <c r="C8" s="219"/>
      <c r="D8" s="228"/>
      <c r="E8" s="228"/>
      <c r="F8" s="228"/>
      <c r="G8" s="228"/>
      <c r="H8" s="228"/>
      <c r="I8" s="220"/>
      <c r="J8" s="220"/>
      <c r="K8" s="222"/>
      <c r="L8" s="220"/>
      <c r="M8" s="220"/>
      <c r="N8" s="220"/>
      <c r="O8" s="220"/>
      <c r="P8" s="163" t="s">
        <v>243</v>
      </c>
      <c r="Q8" s="163" t="s">
        <v>242</v>
      </c>
      <c r="R8" s="220"/>
      <c r="S8" s="219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</row>
    <row r="9" spans="1:81" s="4" customFormat="1" ht="15" customHeight="1" x14ac:dyDescent="0.2">
      <c r="A9" s="217"/>
      <c r="B9" s="218"/>
      <c r="C9" s="219"/>
      <c r="D9" s="228"/>
      <c r="E9" s="228"/>
      <c r="F9" s="228"/>
      <c r="G9" s="228"/>
      <c r="H9" s="228"/>
      <c r="I9" s="162" t="s">
        <v>159</v>
      </c>
      <c r="J9" s="162" t="s">
        <v>159</v>
      </c>
      <c r="K9" s="10" t="s">
        <v>160</v>
      </c>
      <c r="L9" s="162" t="s">
        <v>161</v>
      </c>
      <c r="M9" s="162" t="s">
        <v>161</v>
      </c>
      <c r="N9" s="162" t="s">
        <v>161</v>
      </c>
      <c r="O9" s="162" t="s">
        <v>161</v>
      </c>
      <c r="P9" s="162" t="s">
        <v>161</v>
      </c>
      <c r="Q9" s="162" t="s">
        <v>161</v>
      </c>
      <c r="R9" s="162" t="s">
        <v>161</v>
      </c>
      <c r="S9" s="219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</row>
    <row r="10" spans="1:81" s="4" customFormat="1" ht="9" customHeight="1" x14ac:dyDescent="0.2">
      <c r="A10" s="10">
        <v>1</v>
      </c>
      <c r="B10" s="10">
        <v>2</v>
      </c>
      <c r="C10" s="15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28">
        <v>9</v>
      </c>
      <c r="J10" s="28">
        <v>10</v>
      </c>
      <c r="K10" s="10">
        <v>11</v>
      </c>
      <c r="L10" s="10">
        <v>12</v>
      </c>
      <c r="M10" s="10">
        <v>13</v>
      </c>
      <c r="N10" s="10">
        <v>14</v>
      </c>
      <c r="O10" s="10">
        <v>15</v>
      </c>
      <c r="P10" s="10">
        <v>16</v>
      </c>
      <c r="Q10" s="10">
        <v>17</v>
      </c>
      <c r="R10" s="10">
        <v>18</v>
      </c>
      <c r="S10" s="10">
        <v>19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</row>
    <row r="11" spans="1:81" s="4" customFormat="1" ht="20.25" customHeight="1" x14ac:dyDescent="0.2">
      <c r="A11" s="223" t="s">
        <v>797</v>
      </c>
      <c r="B11" s="224"/>
      <c r="C11" s="196" t="s">
        <v>200</v>
      </c>
      <c r="D11" s="188" t="s">
        <v>200</v>
      </c>
      <c r="E11" s="188" t="s">
        <v>200</v>
      </c>
      <c r="F11" s="188" t="s">
        <v>200</v>
      </c>
      <c r="G11" s="188" t="s">
        <v>200</v>
      </c>
      <c r="H11" s="188" t="s">
        <v>200</v>
      </c>
      <c r="I11" s="186">
        <f>I21+I32+I49</f>
        <v>41798.100000000006</v>
      </c>
      <c r="J11" s="186">
        <f>J21+J32+J49</f>
        <v>27686.239999999998</v>
      </c>
      <c r="K11" s="188">
        <f>K21+K32+K49</f>
        <v>1918</v>
      </c>
      <c r="L11" s="186">
        <f>L21+L32+L49</f>
        <v>144699460.14000002</v>
      </c>
      <c r="M11" s="197">
        <v>0</v>
      </c>
      <c r="N11" s="197">
        <v>0</v>
      </c>
      <c r="O11" s="197">
        <v>0</v>
      </c>
      <c r="P11" s="186">
        <f>P21+P32+P49</f>
        <v>144699460.14000002</v>
      </c>
      <c r="Q11" s="197">
        <v>0</v>
      </c>
      <c r="R11" s="197">
        <v>0</v>
      </c>
      <c r="S11" s="197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</row>
    <row r="12" spans="1:81" s="4" customFormat="1" ht="9" customHeight="1" x14ac:dyDescent="0.2">
      <c r="A12" s="225" t="s">
        <v>789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7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</row>
    <row r="13" spans="1:81" s="36" customFormat="1" ht="12.75" customHeight="1" x14ac:dyDescent="0.2">
      <c r="A13" s="213" t="s">
        <v>705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</row>
    <row r="14" spans="1:81" s="36" customFormat="1" ht="12.75" customHeight="1" x14ac:dyDescent="0.2">
      <c r="A14" s="147">
        <v>1</v>
      </c>
      <c r="B14" s="169" t="s">
        <v>767</v>
      </c>
      <c r="C14" s="172" t="s">
        <v>259</v>
      </c>
      <c r="D14" s="164" t="s">
        <v>785</v>
      </c>
      <c r="E14" s="165">
        <v>1982</v>
      </c>
      <c r="F14" s="47" t="s">
        <v>761</v>
      </c>
      <c r="G14" s="168">
        <v>2</v>
      </c>
      <c r="H14" s="160">
        <v>2</v>
      </c>
      <c r="I14" s="148">
        <v>1075.9000000000001</v>
      </c>
      <c r="J14" s="148">
        <v>593.6</v>
      </c>
      <c r="K14" s="168">
        <v>41</v>
      </c>
      <c r="L14" s="148">
        <v>3049385.75</v>
      </c>
      <c r="M14" s="148">
        <v>0</v>
      </c>
      <c r="N14" s="148">
        <v>0</v>
      </c>
      <c r="O14" s="148">
        <v>0</v>
      </c>
      <c r="P14" s="148">
        <v>3049385.75</v>
      </c>
      <c r="Q14" s="146">
        <v>0</v>
      </c>
      <c r="R14" s="146">
        <v>0</v>
      </c>
      <c r="S14" s="170" t="s">
        <v>803</v>
      </c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</row>
    <row r="15" spans="1:81" s="36" customFormat="1" ht="12.75" customHeight="1" x14ac:dyDescent="0.2">
      <c r="A15" s="147">
        <v>2</v>
      </c>
      <c r="B15" s="169" t="s">
        <v>772</v>
      </c>
      <c r="C15" s="172" t="s">
        <v>259</v>
      </c>
      <c r="D15" s="164" t="s">
        <v>785</v>
      </c>
      <c r="E15" s="165">
        <v>1973</v>
      </c>
      <c r="F15" s="47" t="s">
        <v>763</v>
      </c>
      <c r="G15" s="168">
        <v>2</v>
      </c>
      <c r="H15" s="160">
        <v>2</v>
      </c>
      <c r="I15" s="148">
        <v>1220.3</v>
      </c>
      <c r="J15" s="148">
        <v>737.9</v>
      </c>
      <c r="K15" s="168">
        <v>38</v>
      </c>
      <c r="L15" s="148">
        <v>3828318.91</v>
      </c>
      <c r="M15" s="148">
        <v>0</v>
      </c>
      <c r="N15" s="148">
        <v>0</v>
      </c>
      <c r="O15" s="148">
        <v>0</v>
      </c>
      <c r="P15" s="148">
        <v>3828318.91</v>
      </c>
      <c r="Q15" s="146">
        <v>0</v>
      </c>
      <c r="R15" s="146">
        <v>0</v>
      </c>
      <c r="S15" s="170" t="s">
        <v>803</v>
      </c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</row>
    <row r="16" spans="1:81" s="36" customFormat="1" ht="12.75" customHeight="1" x14ac:dyDescent="0.2">
      <c r="A16" s="147">
        <v>3</v>
      </c>
      <c r="B16" s="169" t="s">
        <v>780</v>
      </c>
      <c r="C16" s="172" t="s">
        <v>259</v>
      </c>
      <c r="D16" s="35" t="s">
        <v>258</v>
      </c>
      <c r="E16" s="165">
        <v>1978</v>
      </c>
      <c r="F16" s="47" t="s">
        <v>763</v>
      </c>
      <c r="G16" s="168">
        <v>2</v>
      </c>
      <c r="H16" s="160">
        <v>2</v>
      </c>
      <c r="I16" s="148">
        <v>627.79999999999995</v>
      </c>
      <c r="J16" s="148">
        <v>578.1</v>
      </c>
      <c r="K16" s="168">
        <v>18</v>
      </c>
      <c r="L16" s="148">
        <v>3615145.89</v>
      </c>
      <c r="M16" s="148">
        <v>0</v>
      </c>
      <c r="N16" s="148">
        <v>0</v>
      </c>
      <c r="O16" s="148">
        <v>0</v>
      </c>
      <c r="P16" s="148">
        <v>3615145.89</v>
      </c>
      <c r="Q16" s="146">
        <v>0</v>
      </c>
      <c r="R16" s="146">
        <v>0</v>
      </c>
      <c r="S16" s="170" t="s">
        <v>803</v>
      </c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</row>
    <row r="17" spans="1:81" s="36" customFormat="1" ht="12.75" customHeight="1" x14ac:dyDescent="0.2">
      <c r="A17" s="147">
        <v>4</v>
      </c>
      <c r="B17" s="169" t="s">
        <v>781</v>
      </c>
      <c r="C17" s="172" t="s">
        <v>259</v>
      </c>
      <c r="D17" s="35" t="s">
        <v>258</v>
      </c>
      <c r="E17" s="165">
        <v>1971</v>
      </c>
      <c r="F17" s="47" t="s">
        <v>763</v>
      </c>
      <c r="G17" s="168">
        <v>2</v>
      </c>
      <c r="H17" s="160">
        <v>1</v>
      </c>
      <c r="I17" s="148">
        <v>282.8</v>
      </c>
      <c r="J17" s="148">
        <v>261.60000000000002</v>
      </c>
      <c r="K17" s="168">
        <v>9</v>
      </c>
      <c r="L17" s="148">
        <v>2079647.21</v>
      </c>
      <c r="M17" s="148">
        <v>0</v>
      </c>
      <c r="N17" s="148">
        <v>0</v>
      </c>
      <c r="O17" s="148">
        <v>0</v>
      </c>
      <c r="P17" s="148">
        <v>2079647.21</v>
      </c>
      <c r="Q17" s="146">
        <v>0</v>
      </c>
      <c r="R17" s="146">
        <v>0</v>
      </c>
      <c r="S17" s="170" t="s">
        <v>803</v>
      </c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</row>
    <row r="18" spans="1:81" s="36" customFormat="1" ht="12.75" customHeight="1" x14ac:dyDescent="0.2">
      <c r="A18" s="147">
        <v>5</v>
      </c>
      <c r="B18" s="169" t="s">
        <v>783</v>
      </c>
      <c r="C18" s="172" t="s">
        <v>259</v>
      </c>
      <c r="D18" s="35" t="s">
        <v>258</v>
      </c>
      <c r="E18" s="165">
        <v>1983</v>
      </c>
      <c r="F18" s="47" t="s">
        <v>763</v>
      </c>
      <c r="G18" s="168">
        <v>2</v>
      </c>
      <c r="H18" s="160">
        <v>1</v>
      </c>
      <c r="I18" s="148">
        <v>427.8</v>
      </c>
      <c r="J18" s="148">
        <v>382.8</v>
      </c>
      <c r="K18" s="168">
        <v>13</v>
      </c>
      <c r="L18" s="148">
        <v>1910710.74</v>
      </c>
      <c r="M18" s="148">
        <v>0</v>
      </c>
      <c r="N18" s="148">
        <v>0</v>
      </c>
      <c r="O18" s="148">
        <v>0</v>
      </c>
      <c r="P18" s="148">
        <v>1910710.74</v>
      </c>
      <c r="Q18" s="146">
        <v>0</v>
      </c>
      <c r="R18" s="146">
        <v>0</v>
      </c>
      <c r="S18" s="170" t="s">
        <v>803</v>
      </c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</row>
    <row r="19" spans="1:81" s="36" customFormat="1" ht="12.75" customHeight="1" x14ac:dyDescent="0.2">
      <c r="A19" s="147">
        <v>6</v>
      </c>
      <c r="B19" s="169" t="s">
        <v>784</v>
      </c>
      <c r="C19" s="172" t="s">
        <v>259</v>
      </c>
      <c r="D19" s="35" t="s">
        <v>258</v>
      </c>
      <c r="E19" s="165">
        <v>1983</v>
      </c>
      <c r="F19" s="47" t="s">
        <v>763</v>
      </c>
      <c r="G19" s="168">
        <v>2</v>
      </c>
      <c r="H19" s="160">
        <v>1</v>
      </c>
      <c r="I19" s="148">
        <v>428.7</v>
      </c>
      <c r="J19" s="148">
        <v>383.7</v>
      </c>
      <c r="K19" s="168">
        <v>18</v>
      </c>
      <c r="L19" s="148">
        <v>1912381.84</v>
      </c>
      <c r="M19" s="148">
        <v>0</v>
      </c>
      <c r="N19" s="148">
        <v>0</v>
      </c>
      <c r="O19" s="148">
        <v>0</v>
      </c>
      <c r="P19" s="148">
        <v>1912381.84</v>
      </c>
      <c r="Q19" s="146">
        <v>0</v>
      </c>
      <c r="R19" s="146">
        <v>0</v>
      </c>
      <c r="S19" s="170" t="s">
        <v>803</v>
      </c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</row>
    <row r="20" spans="1:81" s="36" customFormat="1" ht="12.75" customHeight="1" x14ac:dyDescent="0.2">
      <c r="A20" s="147">
        <v>7</v>
      </c>
      <c r="B20" s="169" t="s">
        <v>804</v>
      </c>
      <c r="C20" s="199" t="s">
        <v>259</v>
      </c>
      <c r="D20" s="35" t="s">
        <v>258</v>
      </c>
      <c r="E20" s="165">
        <v>1961</v>
      </c>
      <c r="F20" s="47" t="s">
        <v>763</v>
      </c>
      <c r="G20" s="168">
        <v>4</v>
      </c>
      <c r="H20" s="160">
        <v>4</v>
      </c>
      <c r="I20" s="148">
        <v>3275</v>
      </c>
      <c r="J20" s="148">
        <v>1692.5</v>
      </c>
      <c r="K20" s="168">
        <v>169</v>
      </c>
      <c r="L20" s="148">
        <v>8164416.2300000004</v>
      </c>
      <c r="M20" s="148">
        <v>0</v>
      </c>
      <c r="N20" s="148">
        <v>0</v>
      </c>
      <c r="O20" s="148">
        <v>0</v>
      </c>
      <c r="P20" s="148">
        <v>8164416.2300000004</v>
      </c>
      <c r="Q20" s="146">
        <v>0</v>
      </c>
      <c r="R20" s="146">
        <v>0</v>
      </c>
      <c r="S20" s="200" t="s">
        <v>803</v>
      </c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</row>
    <row r="21" spans="1:81" s="36" customFormat="1" ht="28.5" customHeight="1" x14ac:dyDescent="0.2">
      <c r="A21" s="204" t="s">
        <v>704</v>
      </c>
      <c r="B21" s="204"/>
      <c r="C21" s="170"/>
      <c r="D21" s="173" t="s">
        <v>200</v>
      </c>
      <c r="E21" s="173" t="s">
        <v>200</v>
      </c>
      <c r="F21" s="173" t="s">
        <v>200</v>
      </c>
      <c r="G21" s="173" t="s">
        <v>200</v>
      </c>
      <c r="H21" s="173" t="s">
        <v>200</v>
      </c>
      <c r="I21" s="174">
        <f>I14+I15+I16+I17+I18+I19+I20</f>
        <v>7338.3</v>
      </c>
      <c r="J21" s="174">
        <f>J14+J15+J16+J17+J18+J19+J20</f>
        <v>4630.2</v>
      </c>
      <c r="K21" s="171">
        <f>K14+K15+K16+K17+K18+K19+K20</f>
        <v>306</v>
      </c>
      <c r="L21" s="174">
        <f>L14+L15+L16+L17+L18+L19+L20</f>
        <v>24560006.57</v>
      </c>
      <c r="M21" s="174">
        <v>0</v>
      </c>
      <c r="N21" s="174">
        <v>0</v>
      </c>
      <c r="O21" s="174">
        <v>0</v>
      </c>
      <c r="P21" s="174">
        <f>P14+P15+P16+P17+P18+P19+P20</f>
        <v>24560006.57</v>
      </c>
      <c r="Q21" s="174">
        <v>0</v>
      </c>
      <c r="R21" s="174">
        <v>0</v>
      </c>
      <c r="S21" s="17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</row>
    <row r="22" spans="1:81" s="4" customFormat="1" ht="15" customHeight="1" x14ac:dyDescent="0.2">
      <c r="A22" s="205" t="s">
        <v>790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9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</row>
    <row r="23" spans="1:81" s="36" customFormat="1" ht="12.75" customHeight="1" x14ac:dyDescent="0.2">
      <c r="A23" s="210" t="s">
        <v>705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2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</row>
    <row r="24" spans="1:81" s="36" customFormat="1" ht="12.75" customHeight="1" x14ac:dyDescent="0.2">
      <c r="A24" s="147">
        <v>1</v>
      </c>
      <c r="B24" s="169" t="s">
        <v>760</v>
      </c>
      <c r="C24" s="172" t="s">
        <v>259</v>
      </c>
      <c r="D24" s="164" t="s">
        <v>785</v>
      </c>
      <c r="E24" s="165">
        <v>1990</v>
      </c>
      <c r="F24" s="47" t="s">
        <v>761</v>
      </c>
      <c r="G24" s="168">
        <v>5</v>
      </c>
      <c r="H24" s="160">
        <v>6</v>
      </c>
      <c r="I24" s="148">
        <v>3856.36</v>
      </c>
      <c r="J24" s="148">
        <v>3394.6</v>
      </c>
      <c r="K24" s="168">
        <v>112</v>
      </c>
      <c r="L24" s="148">
        <v>10367652.59</v>
      </c>
      <c r="M24" s="148">
        <v>0</v>
      </c>
      <c r="N24" s="148">
        <v>0</v>
      </c>
      <c r="O24" s="148">
        <v>0</v>
      </c>
      <c r="P24" s="148">
        <v>10367652.59</v>
      </c>
      <c r="Q24" s="146">
        <v>0</v>
      </c>
      <c r="R24" s="146">
        <v>0</v>
      </c>
      <c r="S24" s="170" t="s">
        <v>791</v>
      </c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</row>
    <row r="25" spans="1:81" s="36" customFormat="1" ht="12.75" customHeight="1" x14ac:dyDescent="0.2">
      <c r="A25" s="147">
        <v>2</v>
      </c>
      <c r="B25" s="169" t="s">
        <v>773</v>
      </c>
      <c r="C25" s="172" t="s">
        <v>259</v>
      </c>
      <c r="D25" s="35" t="s">
        <v>258</v>
      </c>
      <c r="E25" s="164">
        <v>1966</v>
      </c>
      <c r="F25" s="47" t="s">
        <v>761</v>
      </c>
      <c r="G25" s="164">
        <v>2</v>
      </c>
      <c r="H25" s="165">
        <v>2</v>
      </c>
      <c r="I25" s="47">
        <v>1077</v>
      </c>
      <c r="J25" s="148">
        <v>603.9</v>
      </c>
      <c r="K25" s="160">
        <v>42</v>
      </c>
      <c r="L25" s="148">
        <v>3459625.12</v>
      </c>
      <c r="M25" s="148">
        <v>0</v>
      </c>
      <c r="N25" s="148">
        <v>0</v>
      </c>
      <c r="O25" s="148">
        <v>0</v>
      </c>
      <c r="P25" s="148">
        <v>3459625.12</v>
      </c>
      <c r="Q25" s="146">
        <v>0</v>
      </c>
      <c r="R25" s="146">
        <v>0</v>
      </c>
      <c r="S25" s="170" t="s">
        <v>791</v>
      </c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</row>
    <row r="26" spans="1:81" s="36" customFormat="1" ht="12.75" customHeight="1" x14ac:dyDescent="0.2">
      <c r="A26" s="147">
        <v>3</v>
      </c>
      <c r="B26" s="169" t="s">
        <v>777</v>
      </c>
      <c r="C26" s="172" t="s">
        <v>259</v>
      </c>
      <c r="D26" s="35" t="s">
        <v>258</v>
      </c>
      <c r="E26" s="164">
        <v>1965</v>
      </c>
      <c r="F26" s="47" t="s">
        <v>763</v>
      </c>
      <c r="G26" s="164">
        <v>2</v>
      </c>
      <c r="H26" s="165">
        <v>2</v>
      </c>
      <c r="I26" s="47">
        <v>636.79999999999995</v>
      </c>
      <c r="J26" s="148">
        <v>586</v>
      </c>
      <c r="K26" s="160">
        <v>35</v>
      </c>
      <c r="L26" s="148">
        <v>4601000.4800000004</v>
      </c>
      <c r="M26" s="148">
        <v>0</v>
      </c>
      <c r="N26" s="148">
        <v>0</v>
      </c>
      <c r="O26" s="148">
        <v>0</v>
      </c>
      <c r="P26" s="148">
        <v>4601000.4800000004</v>
      </c>
      <c r="Q26" s="146">
        <v>0</v>
      </c>
      <c r="R26" s="146">
        <v>0</v>
      </c>
      <c r="S26" s="170" t="s">
        <v>791</v>
      </c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</row>
    <row r="27" spans="1:81" s="36" customFormat="1" ht="12" customHeight="1" x14ac:dyDescent="0.2">
      <c r="A27" s="147">
        <v>4</v>
      </c>
      <c r="B27" s="169" t="s">
        <v>766</v>
      </c>
      <c r="C27" s="172" t="s">
        <v>259</v>
      </c>
      <c r="D27" s="35" t="s">
        <v>258</v>
      </c>
      <c r="E27" s="165">
        <v>1976</v>
      </c>
      <c r="F27" s="47" t="s">
        <v>763</v>
      </c>
      <c r="G27" s="168">
        <v>2</v>
      </c>
      <c r="H27" s="160">
        <v>2</v>
      </c>
      <c r="I27" s="148">
        <v>1226.0999999999999</v>
      </c>
      <c r="J27" s="148">
        <v>660</v>
      </c>
      <c r="K27" s="168">
        <v>33</v>
      </c>
      <c r="L27" s="148">
        <v>3939199.22</v>
      </c>
      <c r="M27" s="148">
        <v>0</v>
      </c>
      <c r="N27" s="148">
        <v>0</v>
      </c>
      <c r="O27" s="148">
        <v>0</v>
      </c>
      <c r="P27" s="148">
        <v>3939199.22</v>
      </c>
      <c r="Q27" s="146">
        <v>0</v>
      </c>
      <c r="R27" s="146">
        <v>0</v>
      </c>
      <c r="S27" s="170" t="s">
        <v>791</v>
      </c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</row>
    <row r="28" spans="1:81" s="36" customFormat="1" ht="12" customHeight="1" x14ac:dyDescent="0.2">
      <c r="A28" s="147">
        <v>5</v>
      </c>
      <c r="B28" s="169" t="s">
        <v>782</v>
      </c>
      <c r="C28" s="172" t="s">
        <v>259</v>
      </c>
      <c r="D28" s="35" t="s">
        <v>258</v>
      </c>
      <c r="E28" s="165">
        <v>1984</v>
      </c>
      <c r="F28" s="47" t="s">
        <v>763</v>
      </c>
      <c r="G28" s="168">
        <v>2</v>
      </c>
      <c r="H28" s="160">
        <v>1</v>
      </c>
      <c r="I28" s="148">
        <v>428.7</v>
      </c>
      <c r="J28" s="148">
        <v>383.7</v>
      </c>
      <c r="K28" s="168">
        <v>17</v>
      </c>
      <c r="L28" s="148">
        <v>1874833.66</v>
      </c>
      <c r="M28" s="148">
        <v>0</v>
      </c>
      <c r="N28" s="148">
        <v>0</v>
      </c>
      <c r="O28" s="148">
        <v>0</v>
      </c>
      <c r="P28" s="148">
        <v>1874833.66</v>
      </c>
      <c r="Q28" s="146">
        <v>0</v>
      </c>
      <c r="R28" s="146">
        <v>0</v>
      </c>
      <c r="S28" s="170" t="s">
        <v>791</v>
      </c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</row>
    <row r="29" spans="1:81" s="36" customFormat="1" ht="12" customHeight="1" x14ac:dyDescent="0.2">
      <c r="A29" s="147">
        <v>6</v>
      </c>
      <c r="B29" s="169" t="s">
        <v>805</v>
      </c>
      <c r="C29" s="199" t="s">
        <v>259</v>
      </c>
      <c r="D29" s="35" t="s">
        <v>258</v>
      </c>
      <c r="E29" s="165">
        <v>1972</v>
      </c>
      <c r="F29" s="47" t="s">
        <v>763</v>
      </c>
      <c r="G29" s="168">
        <v>4</v>
      </c>
      <c r="H29" s="160">
        <v>4</v>
      </c>
      <c r="I29" s="148">
        <v>3275</v>
      </c>
      <c r="J29" s="148">
        <v>1535.96</v>
      </c>
      <c r="K29" s="168">
        <v>188</v>
      </c>
      <c r="L29" s="148">
        <v>8622296.9499999993</v>
      </c>
      <c r="M29" s="148">
        <v>0</v>
      </c>
      <c r="N29" s="148">
        <v>0</v>
      </c>
      <c r="O29" s="148">
        <v>0</v>
      </c>
      <c r="P29" s="148">
        <v>8622296.9499999993</v>
      </c>
      <c r="Q29" s="146">
        <v>0</v>
      </c>
      <c r="R29" s="146">
        <v>0</v>
      </c>
      <c r="S29" s="200" t="s">
        <v>791</v>
      </c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</row>
    <row r="30" spans="1:81" s="36" customFormat="1" ht="12" customHeight="1" x14ac:dyDescent="0.2">
      <c r="A30" s="147">
        <v>7</v>
      </c>
      <c r="B30" s="169" t="s">
        <v>806</v>
      </c>
      <c r="C30" s="199" t="s">
        <v>259</v>
      </c>
      <c r="D30" s="35" t="s">
        <v>258</v>
      </c>
      <c r="E30" s="165">
        <v>1962</v>
      </c>
      <c r="F30" s="47" t="s">
        <v>763</v>
      </c>
      <c r="G30" s="168">
        <v>4</v>
      </c>
      <c r="H30" s="160">
        <v>4</v>
      </c>
      <c r="I30" s="148">
        <v>3232</v>
      </c>
      <c r="J30" s="148">
        <v>1649.22</v>
      </c>
      <c r="K30" s="168">
        <v>182</v>
      </c>
      <c r="L30" s="148">
        <v>8318157.4699999997</v>
      </c>
      <c r="M30" s="148">
        <v>0</v>
      </c>
      <c r="N30" s="148">
        <v>0</v>
      </c>
      <c r="O30" s="148">
        <v>0</v>
      </c>
      <c r="P30" s="148">
        <v>8318157.4699999997</v>
      </c>
      <c r="Q30" s="146">
        <v>0</v>
      </c>
      <c r="R30" s="146">
        <v>0</v>
      </c>
      <c r="S30" s="200" t="s">
        <v>791</v>
      </c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</row>
    <row r="31" spans="1:81" s="36" customFormat="1" ht="12" customHeight="1" x14ac:dyDescent="0.2">
      <c r="A31" s="147">
        <v>8</v>
      </c>
      <c r="B31" s="169" t="s">
        <v>807</v>
      </c>
      <c r="C31" s="199" t="s">
        <v>259</v>
      </c>
      <c r="D31" s="35" t="s">
        <v>258</v>
      </c>
      <c r="E31" s="165">
        <v>1963</v>
      </c>
      <c r="F31" s="47" t="s">
        <v>763</v>
      </c>
      <c r="G31" s="168">
        <v>4</v>
      </c>
      <c r="H31" s="160">
        <v>4</v>
      </c>
      <c r="I31" s="148">
        <v>2494</v>
      </c>
      <c r="J31" s="148">
        <v>1616.5</v>
      </c>
      <c r="K31" s="168">
        <v>186</v>
      </c>
      <c r="L31" s="148">
        <v>8318157.4699999997</v>
      </c>
      <c r="M31" s="148">
        <v>0</v>
      </c>
      <c r="N31" s="148">
        <v>0</v>
      </c>
      <c r="O31" s="148">
        <v>0</v>
      </c>
      <c r="P31" s="148">
        <v>8318157.4699999997</v>
      </c>
      <c r="Q31" s="146">
        <v>0</v>
      </c>
      <c r="R31" s="146">
        <v>0</v>
      </c>
      <c r="S31" s="200" t="s">
        <v>791</v>
      </c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</row>
    <row r="32" spans="1:81" s="36" customFormat="1" ht="26.25" customHeight="1" x14ac:dyDescent="0.2">
      <c r="A32" s="204" t="s">
        <v>704</v>
      </c>
      <c r="B32" s="204"/>
      <c r="C32" s="170"/>
      <c r="D32" s="173" t="s">
        <v>200</v>
      </c>
      <c r="E32" s="173" t="s">
        <v>200</v>
      </c>
      <c r="F32" s="173" t="s">
        <v>200</v>
      </c>
      <c r="G32" s="177" t="s">
        <v>200</v>
      </c>
      <c r="H32" s="177" t="s">
        <v>200</v>
      </c>
      <c r="I32" s="174">
        <f>I24+I25+I26+I27+I28+I29+I30+I31</f>
        <v>16225.96</v>
      </c>
      <c r="J32" s="174">
        <f>J24+J25+J26+J27+J28+J29+J30+J31</f>
        <v>10429.879999999999</v>
      </c>
      <c r="K32" s="168">
        <f>K24+K25+K26+K27+K28+K29+K30+K31</f>
        <v>795</v>
      </c>
      <c r="L32" s="174">
        <f>L24+L25+L26+L27+L28+L29+L30+L31</f>
        <v>49500922.960000001</v>
      </c>
      <c r="M32" s="174">
        <v>0</v>
      </c>
      <c r="N32" s="174">
        <v>0</v>
      </c>
      <c r="O32" s="174">
        <v>0</v>
      </c>
      <c r="P32" s="174">
        <f>P24+P25+P26+P27+P28+P29+P30+P31</f>
        <v>49500922.960000001</v>
      </c>
      <c r="Q32" s="174">
        <v>0</v>
      </c>
      <c r="R32" s="174">
        <v>0</v>
      </c>
      <c r="S32" s="17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</row>
    <row r="33" spans="1:81" s="4" customFormat="1" ht="15" customHeight="1" x14ac:dyDescent="0.2">
      <c r="A33" s="205" t="s">
        <v>792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</row>
    <row r="34" spans="1:81" s="4" customFormat="1" ht="15" customHeight="1" x14ac:dyDescent="0.2">
      <c r="A34" s="205" t="s">
        <v>705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7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</row>
    <row r="35" spans="1:81" s="36" customFormat="1" ht="12" customHeight="1" x14ac:dyDescent="0.2">
      <c r="A35" s="147">
        <v>1</v>
      </c>
      <c r="B35" s="169" t="s">
        <v>762</v>
      </c>
      <c r="C35" s="172" t="s">
        <v>259</v>
      </c>
      <c r="D35" s="164" t="s">
        <v>785</v>
      </c>
      <c r="E35" s="165">
        <v>1990</v>
      </c>
      <c r="F35" s="47" t="s">
        <v>763</v>
      </c>
      <c r="G35" s="168">
        <v>5</v>
      </c>
      <c r="H35" s="160">
        <v>4</v>
      </c>
      <c r="I35" s="148">
        <v>3673.4</v>
      </c>
      <c r="J35" s="148">
        <v>2513.1999999999998</v>
      </c>
      <c r="K35" s="168">
        <v>16</v>
      </c>
      <c r="L35" s="148">
        <v>7086693.1200000001</v>
      </c>
      <c r="M35" s="148">
        <v>0</v>
      </c>
      <c r="N35" s="148">
        <v>0</v>
      </c>
      <c r="O35" s="148">
        <v>0</v>
      </c>
      <c r="P35" s="148">
        <v>7086693.1200000001</v>
      </c>
      <c r="Q35" s="146">
        <v>0</v>
      </c>
      <c r="R35" s="146">
        <v>0</v>
      </c>
      <c r="S35" s="170" t="s">
        <v>793</v>
      </c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</row>
    <row r="36" spans="1:81" s="36" customFormat="1" ht="12" customHeight="1" x14ac:dyDescent="0.2">
      <c r="A36" s="147">
        <v>2</v>
      </c>
      <c r="B36" s="169" t="s">
        <v>764</v>
      </c>
      <c r="C36" s="172" t="s">
        <v>259</v>
      </c>
      <c r="D36" s="164" t="s">
        <v>785</v>
      </c>
      <c r="E36" s="165">
        <v>1991</v>
      </c>
      <c r="F36" s="47" t="s">
        <v>761</v>
      </c>
      <c r="G36" s="168">
        <v>3</v>
      </c>
      <c r="H36" s="160">
        <v>3</v>
      </c>
      <c r="I36" s="148">
        <v>1701</v>
      </c>
      <c r="J36" s="148">
        <v>1523.9</v>
      </c>
      <c r="K36" s="168">
        <v>47</v>
      </c>
      <c r="L36" s="148">
        <v>6132815.5800000001</v>
      </c>
      <c r="M36" s="148">
        <v>0</v>
      </c>
      <c r="N36" s="148">
        <v>0</v>
      </c>
      <c r="O36" s="148">
        <v>0</v>
      </c>
      <c r="P36" s="148">
        <v>6132815.5800000001</v>
      </c>
      <c r="Q36" s="146">
        <v>0</v>
      </c>
      <c r="R36" s="146">
        <v>0</v>
      </c>
      <c r="S36" s="170" t="s">
        <v>793</v>
      </c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</row>
    <row r="37" spans="1:81" s="36" customFormat="1" ht="12" customHeight="1" x14ac:dyDescent="0.2">
      <c r="A37" s="147">
        <v>3</v>
      </c>
      <c r="B37" s="169" t="s">
        <v>765</v>
      </c>
      <c r="C37" s="172" t="s">
        <v>259</v>
      </c>
      <c r="D37" s="35" t="s">
        <v>258</v>
      </c>
      <c r="E37" s="165">
        <v>1970</v>
      </c>
      <c r="F37" s="47" t="s">
        <v>763</v>
      </c>
      <c r="G37" s="168">
        <v>2</v>
      </c>
      <c r="H37" s="160">
        <v>1</v>
      </c>
      <c r="I37" s="148">
        <v>520.5</v>
      </c>
      <c r="J37" s="148">
        <v>363.6</v>
      </c>
      <c r="K37" s="168">
        <v>44</v>
      </c>
      <c r="L37" s="148">
        <v>5169160.68</v>
      </c>
      <c r="M37" s="148">
        <v>0</v>
      </c>
      <c r="N37" s="148">
        <v>0</v>
      </c>
      <c r="O37" s="148">
        <v>0</v>
      </c>
      <c r="P37" s="148">
        <v>5169160.68</v>
      </c>
      <c r="Q37" s="146">
        <v>0</v>
      </c>
      <c r="R37" s="146">
        <v>0</v>
      </c>
      <c r="S37" s="170" t="s">
        <v>793</v>
      </c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</row>
    <row r="38" spans="1:81" s="36" customFormat="1" ht="12" customHeight="1" x14ac:dyDescent="0.2">
      <c r="A38" s="147">
        <v>4</v>
      </c>
      <c r="B38" s="169" t="s">
        <v>768</v>
      </c>
      <c r="C38" s="172" t="s">
        <v>259</v>
      </c>
      <c r="D38" s="164" t="s">
        <v>785</v>
      </c>
      <c r="E38" s="165">
        <v>1982</v>
      </c>
      <c r="F38" s="47" t="s">
        <v>761</v>
      </c>
      <c r="G38" s="168">
        <v>2</v>
      </c>
      <c r="H38" s="160">
        <v>2</v>
      </c>
      <c r="I38" s="148">
        <v>1085.5</v>
      </c>
      <c r="J38" s="148">
        <v>603.20000000000005</v>
      </c>
      <c r="K38" s="168">
        <v>28</v>
      </c>
      <c r="L38" s="148">
        <v>4262706.92</v>
      </c>
      <c r="M38" s="148">
        <v>0</v>
      </c>
      <c r="N38" s="148">
        <v>0</v>
      </c>
      <c r="O38" s="148">
        <v>0</v>
      </c>
      <c r="P38" s="148">
        <v>4262706.92</v>
      </c>
      <c r="Q38" s="146">
        <v>0</v>
      </c>
      <c r="R38" s="146">
        <v>0</v>
      </c>
      <c r="S38" s="170" t="s">
        <v>793</v>
      </c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</row>
    <row r="39" spans="1:81" s="36" customFormat="1" ht="12" customHeight="1" x14ac:dyDescent="0.2">
      <c r="A39" s="147">
        <v>5</v>
      </c>
      <c r="B39" s="169" t="s">
        <v>769</v>
      </c>
      <c r="C39" s="172" t="s">
        <v>259</v>
      </c>
      <c r="D39" s="164" t="s">
        <v>785</v>
      </c>
      <c r="E39" s="165">
        <v>1982</v>
      </c>
      <c r="F39" s="47" t="s">
        <v>761</v>
      </c>
      <c r="G39" s="168">
        <v>2</v>
      </c>
      <c r="H39" s="160">
        <v>2</v>
      </c>
      <c r="I39" s="148">
        <v>1082.8</v>
      </c>
      <c r="J39" s="148">
        <v>603.9</v>
      </c>
      <c r="K39" s="168">
        <v>18</v>
      </c>
      <c r="L39" s="148">
        <v>4262706.92</v>
      </c>
      <c r="M39" s="148">
        <v>0</v>
      </c>
      <c r="N39" s="148">
        <v>0</v>
      </c>
      <c r="O39" s="148">
        <v>0</v>
      </c>
      <c r="P39" s="148">
        <v>4262706.92</v>
      </c>
      <c r="Q39" s="146">
        <v>0</v>
      </c>
      <c r="R39" s="146">
        <v>0</v>
      </c>
      <c r="S39" s="170" t="s">
        <v>793</v>
      </c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</row>
    <row r="40" spans="1:81" s="36" customFormat="1" ht="12" customHeight="1" x14ac:dyDescent="0.2">
      <c r="A40" s="147">
        <v>6</v>
      </c>
      <c r="B40" s="169" t="s">
        <v>770</v>
      </c>
      <c r="C40" s="172" t="s">
        <v>259</v>
      </c>
      <c r="D40" s="164" t="s">
        <v>785</v>
      </c>
      <c r="E40" s="165">
        <v>1972</v>
      </c>
      <c r="F40" s="47" t="s">
        <v>763</v>
      </c>
      <c r="G40" s="168">
        <v>2</v>
      </c>
      <c r="H40" s="160">
        <v>2</v>
      </c>
      <c r="I40" s="148">
        <v>734</v>
      </c>
      <c r="J40" s="148">
        <v>590</v>
      </c>
      <c r="K40" s="168">
        <v>63</v>
      </c>
      <c r="L40" s="148">
        <v>5103739.6900000004</v>
      </c>
      <c r="M40" s="148">
        <v>0</v>
      </c>
      <c r="N40" s="148">
        <v>0</v>
      </c>
      <c r="O40" s="148">
        <v>0</v>
      </c>
      <c r="P40" s="148">
        <v>5103739.6900000004</v>
      </c>
      <c r="Q40" s="146">
        <v>0</v>
      </c>
      <c r="R40" s="146">
        <v>0</v>
      </c>
      <c r="S40" s="170" t="s">
        <v>793</v>
      </c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</row>
    <row r="41" spans="1:81" s="36" customFormat="1" ht="12" customHeight="1" x14ac:dyDescent="0.2">
      <c r="A41" s="147">
        <v>7</v>
      </c>
      <c r="B41" s="169" t="s">
        <v>771</v>
      </c>
      <c r="C41" s="172" t="s">
        <v>259</v>
      </c>
      <c r="D41" s="164" t="s">
        <v>785</v>
      </c>
      <c r="E41" s="165">
        <v>1972</v>
      </c>
      <c r="F41" s="47" t="s">
        <v>763</v>
      </c>
      <c r="G41" s="168">
        <v>2</v>
      </c>
      <c r="H41" s="160">
        <v>2</v>
      </c>
      <c r="I41" s="148">
        <v>734</v>
      </c>
      <c r="J41" s="148">
        <v>590</v>
      </c>
      <c r="K41" s="168">
        <v>37</v>
      </c>
      <c r="L41" s="148">
        <v>5064321.0599999996</v>
      </c>
      <c r="M41" s="148">
        <v>0</v>
      </c>
      <c r="N41" s="148">
        <v>0</v>
      </c>
      <c r="O41" s="148">
        <v>0</v>
      </c>
      <c r="P41" s="148">
        <v>5064321.0599999996</v>
      </c>
      <c r="Q41" s="146">
        <v>0</v>
      </c>
      <c r="R41" s="146">
        <v>0</v>
      </c>
      <c r="S41" s="170" t="s">
        <v>793</v>
      </c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</row>
    <row r="42" spans="1:81" s="36" customFormat="1" ht="12" customHeight="1" x14ac:dyDescent="0.2">
      <c r="A42" s="147">
        <v>8</v>
      </c>
      <c r="B42" s="169" t="s">
        <v>774</v>
      </c>
      <c r="C42" s="172" t="s">
        <v>259</v>
      </c>
      <c r="D42" s="35" t="s">
        <v>258</v>
      </c>
      <c r="E42" s="164">
        <v>1963</v>
      </c>
      <c r="F42" s="47" t="s">
        <v>763</v>
      </c>
      <c r="G42" s="164">
        <v>2</v>
      </c>
      <c r="H42" s="165">
        <v>2</v>
      </c>
      <c r="I42" s="47">
        <v>450.14</v>
      </c>
      <c r="J42" s="148">
        <v>398</v>
      </c>
      <c r="K42" s="160">
        <v>16</v>
      </c>
      <c r="L42" s="148">
        <v>2915661.24</v>
      </c>
      <c r="M42" s="148">
        <v>0</v>
      </c>
      <c r="N42" s="148">
        <v>0</v>
      </c>
      <c r="O42" s="148">
        <v>0</v>
      </c>
      <c r="P42" s="148">
        <v>2915661.24</v>
      </c>
      <c r="Q42" s="146">
        <v>0</v>
      </c>
      <c r="R42" s="146">
        <v>0</v>
      </c>
      <c r="S42" s="170" t="s">
        <v>793</v>
      </c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</row>
    <row r="43" spans="1:81" s="36" customFormat="1" ht="12" customHeight="1" x14ac:dyDescent="0.2">
      <c r="A43" s="147">
        <v>9</v>
      </c>
      <c r="B43" s="169" t="s">
        <v>775</v>
      </c>
      <c r="C43" s="172" t="s">
        <v>259</v>
      </c>
      <c r="D43" s="35" t="s">
        <v>258</v>
      </c>
      <c r="E43" s="164">
        <v>1964</v>
      </c>
      <c r="F43" s="47" t="s">
        <v>763</v>
      </c>
      <c r="G43" s="164">
        <v>2</v>
      </c>
      <c r="H43" s="165">
        <v>2</v>
      </c>
      <c r="I43" s="47">
        <v>376.7</v>
      </c>
      <c r="J43" s="148">
        <v>342.3</v>
      </c>
      <c r="K43" s="160">
        <v>13</v>
      </c>
      <c r="L43" s="148">
        <v>2915661.24</v>
      </c>
      <c r="M43" s="148">
        <v>0</v>
      </c>
      <c r="N43" s="148">
        <v>0</v>
      </c>
      <c r="O43" s="148">
        <v>0</v>
      </c>
      <c r="P43" s="148">
        <v>2915661.24</v>
      </c>
      <c r="Q43" s="146">
        <v>0</v>
      </c>
      <c r="R43" s="146">
        <v>0</v>
      </c>
      <c r="S43" s="170" t="s">
        <v>793</v>
      </c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</row>
    <row r="44" spans="1:81" s="36" customFormat="1" ht="12" customHeight="1" x14ac:dyDescent="0.2">
      <c r="A44" s="147">
        <v>10</v>
      </c>
      <c r="B44" s="169" t="s">
        <v>776</v>
      </c>
      <c r="C44" s="172" t="s">
        <v>259</v>
      </c>
      <c r="D44" s="35" t="s">
        <v>258</v>
      </c>
      <c r="E44" s="164">
        <v>1963</v>
      </c>
      <c r="F44" s="47" t="s">
        <v>763</v>
      </c>
      <c r="G44" s="164">
        <v>2</v>
      </c>
      <c r="H44" s="165">
        <v>2</v>
      </c>
      <c r="I44" s="47">
        <v>400.6</v>
      </c>
      <c r="J44" s="148">
        <v>351</v>
      </c>
      <c r="K44" s="160">
        <v>16</v>
      </c>
      <c r="L44" s="148">
        <v>2915661.24</v>
      </c>
      <c r="M44" s="148">
        <v>0</v>
      </c>
      <c r="N44" s="148">
        <v>0</v>
      </c>
      <c r="O44" s="148">
        <v>0</v>
      </c>
      <c r="P44" s="148">
        <v>2915661.24</v>
      </c>
      <c r="Q44" s="146">
        <v>0</v>
      </c>
      <c r="R44" s="146">
        <v>0</v>
      </c>
      <c r="S44" s="170" t="s">
        <v>793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</row>
    <row r="45" spans="1:81" s="36" customFormat="1" ht="12" customHeight="1" x14ac:dyDescent="0.2">
      <c r="A45" s="147">
        <v>11</v>
      </c>
      <c r="B45" s="169" t="s">
        <v>778</v>
      </c>
      <c r="C45" s="172" t="s">
        <v>259</v>
      </c>
      <c r="D45" s="164" t="s">
        <v>785</v>
      </c>
      <c r="E45" s="165">
        <v>1982</v>
      </c>
      <c r="F45" s="47" t="s">
        <v>761</v>
      </c>
      <c r="G45" s="168">
        <v>2</v>
      </c>
      <c r="H45" s="160">
        <v>2</v>
      </c>
      <c r="I45" s="148">
        <v>1042.5999999999999</v>
      </c>
      <c r="J45" s="148">
        <v>584.29999999999995</v>
      </c>
      <c r="K45" s="168">
        <v>137</v>
      </c>
      <c r="L45" s="148">
        <v>4267126.28</v>
      </c>
      <c r="M45" s="148">
        <v>0</v>
      </c>
      <c r="N45" s="148">
        <v>0</v>
      </c>
      <c r="O45" s="148">
        <v>0</v>
      </c>
      <c r="P45" s="148">
        <v>4267126.28</v>
      </c>
      <c r="Q45" s="146">
        <v>0</v>
      </c>
      <c r="R45" s="146">
        <v>0</v>
      </c>
      <c r="S45" s="170" t="s">
        <v>793</v>
      </c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</row>
    <row r="46" spans="1:81" s="36" customFormat="1" ht="12" customHeight="1" x14ac:dyDescent="0.2">
      <c r="A46" s="147">
        <v>12</v>
      </c>
      <c r="B46" s="169" t="s">
        <v>779</v>
      </c>
      <c r="C46" s="172" t="s">
        <v>259</v>
      </c>
      <c r="D46" s="164" t="s">
        <v>785</v>
      </c>
      <c r="E46" s="165">
        <v>1981</v>
      </c>
      <c r="F46" s="47" t="s">
        <v>761</v>
      </c>
      <c r="G46" s="168">
        <v>2</v>
      </c>
      <c r="H46" s="160">
        <v>2</v>
      </c>
      <c r="I46" s="148">
        <v>1043.5999999999999</v>
      </c>
      <c r="J46" s="148">
        <v>585.29999999999995</v>
      </c>
      <c r="K46" s="168">
        <v>27</v>
      </c>
      <c r="L46" s="148">
        <v>4267126.28</v>
      </c>
      <c r="M46" s="148">
        <v>0</v>
      </c>
      <c r="N46" s="148">
        <v>0</v>
      </c>
      <c r="O46" s="148">
        <v>0</v>
      </c>
      <c r="P46" s="148">
        <v>4267126.28</v>
      </c>
      <c r="Q46" s="146">
        <v>0</v>
      </c>
      <c r="R46" s="146">
        <v>0</v>
      </c>
      <c r="S46" s="170" t="s">
        <v>793</v>
      </c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</row>
    <row r="47" spans="1:81" s="36" customFormat="1" ht="12" customHeight="1" x14ac:dyDescent="0.2">
      <c r="A47" s="147">
        <v>13</v>
      </c>
      <c r="B47" s="169" t="s">
        <v>808</v>
      </c>
      <c r="C47" s="172" t="s">
        <v>259</v>
      </c>
      <c r="D47" s="164" t="s">
        <v>258</v>
      </c>
      <c r="E47" s="165">
        <v>1987</v>
      </c>
      <c r="F47" s="47" t="s">
        <v>761</v>
      </c>
      <c r="G47" s="168">
        <v>4</v>
      </c>
      <c r="H47" s="160">
        <v>4</v>
      </c>
      <c r="I47" s="148">
        <v>2818</v>
      </c>
      <c r="J47" s="148">
        <v>2009.28</v>
      </c>
      <c r="K47" s="168">
        <v>194</v>
      </c>
      <c r="L47" s="148">
        <v>10800215.390000001</v>
      </c>
      <c r="M47" s="148">
        <v>0</v>
      </c>
      <c r="N47" s="148">
        <v>0</v>
      </c>
      <c r="O47" s="148">
        <v>0</v>
      </c>
      <c r="P47" s="148">
        <v>10800215.390000001</v>
      </c>
      <c r="Q47" s="146">
        <v>0</v>
      </c>
      <c r="R47" s="146">
        <v>0</v>
      </c>
      <c r="S47" s="170" t="s">
        <v>793</v>
      </c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</row>
    <row r="48" spans="1:81" s="36" customFormat="1" ht="12" customHeight="1" x14ac:dyDescent="0.2">
      <c r="A48" s="147">
        <v>14</v>
      </c>
      <c r="B48" s="169" t="s">
        <v>809</v>
      </c>
      <c r="C48" s="172" t="s">
        <v>259</v>
      </c>
      <c r="D48" s="164" t="s">
        <v>258</v>
      </c>
      <c r="E48" s="165">
        <v>1966</v>
      </c>
      <c r="F48" s="47" t="s">
        <v>761</v>
      </c>
      <c r="G48" s="168">
        <v>4</v>
      </c>
      <c r="H48" s="160">
        <v>4</v>
      </c>
      <c r="I48" s="148">
        <v>2571</v>
      </c>
      <c r="J48" s="148">
        <v>1568.18</v>
      </c>
      <c r="K48" s="168">
        <v>161</v>
      </c>
      <c r="L48" s="148">
        <v>5474934.9699999997</v>
      </c>
      <c r="M48" s="148">
        <v>0</v>
      </c>
      <c r="N48" s="148">
        <v>0</v>
      </c>
      <c r="O48" s="148">
        <v>0</v>
      </c>
      <c r="P48" s="148">
        <v>5474934.9699999997</v>
      </c>
      <c r="Q48" s="146">
        <v>0</v>
      </c>
      <c r="R48" s="146">
        <v>0</v>
      </c>
      <c r="S48" s="170" t="s">
        <v>793</v>
      </c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</row>
    <row r="49" spans="1:81" s="36" customFormat="1" ht="26.25" customHeight="1" x14ac:dyDescent="0.2">
      <c r="A49" s="204" t="s">
        <v>704</v>
      </c>
      <c r="B49" s="204"/>
      <c r="C49" s="170"/>
      <c r="D49" s="173" t="s">
        <v>200</v>
      </c>
      <c r="E49" s="173" t="s">
        <v>200</v>
      </c>
      <c r="F49" s="173" t="s">
        <v>200</v>
      </c>
      <c r="G49" s="177" t="s">
        <v>200</v>
      </c>
      <c r="H49" s="177" t="s">
        <v>200</v>
      </c>
      <c r="I49" s="174">
        <f>I35+I36+I37+I38+I39+I40+I41+I42+I43+I44+I45+I46+I47+I48</f>
        <v>18233.840000000004</v>
      </c>
      <c r="J49" s="174">
        <f>J35+J36+J37+J38+J39+J40+J41+J42+J43+J44+J45+J46+J47+J48</f>
        <v>12626.16</v>
      </c>
      <c r="K49" s="175">
        <f>K35+K36+K37+K38+K39+K40+K41+K42+K43+K44+K45+K46+K47+K48</f>
        <v>817</v>
      </c>
      <c r="L49" s="174">
        <f>L35+L36+L37+L38+L39+L40+L41+L42+L43+L44+L45+L46+L47+L48</f>
        <v>70638530.610000014</v>
      </c>
      <c r="M49" s="174">
        <v>0</v>
      </c>
      <c r="N49" s="174">
        <v>0</v>
      </c>
      <c r="O49" s="174">
        <v>0</v>
      </c>
      <c r="P49" s="174">
        <f>P35+P36+P37+P38+P39+P40+P41+P42+P43+P44+P45+P46+P47+P48</f>
        <v>70638530.610000014</v>
      </c>
      <c r="Q49" s="174">
        <v>0</v>
      </c>
      <c r="R49" s="174">
        <v>0</v>
      </c>
      <c r="S49" s="17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</row>
  </sheetData>
  <autoFilter ref="A10:S10"/>
  <mergeCells count="33">
    <mergeCell ref="I5:I8"/>
    <mergeCell ref="J5:J8"/>
    <mergeCell ref="K5:K8"/>
    <mergeCell ref="A11:B11"/>
    <mergeCell ref="A12:S12"/>
    <mergeCell ref="L5:R5"/>
    <mergeCell ref="D5:D9"/>
    <mergeCell ref="E5:E9"/>
    <mergeCell ref="F5:F9"/>
    <mergeCell ref="G5:G9"/>
    <mergeCell ref="H5:H9"/>
    <mergeCell ref="A13:S13"/>
    <mergeCell ref="A21:B21"/>
    <mergeCell ref="P1:S1"/>
    <mergeCell ref="H2:S2"/>
    <mergeCell ref="A3:S3"/>
    <mergeCell ref="A5:A9"/>
    <mergeCell ref="B5:B9"/>
    <mergeCell ref="S5:S9"/>
    <mergeCell ref="L6:L8"/>
    <mergeCell ref="M6:R6"/>
    <mergeCell ref="M7:M8"/>
    <mergeCell ref="N7:N8"/>
    <mergeCell ref="O7:O8"/>
    <mergeCell ref="P7:Q7"/>
    <mergeCell ref="R7:R8"/>
    <mergeCell ref="C5:C9"/>
    <mergeCell ref="A49:B49"/>
    <mergeCell ref="A34:S34"/>
    <mergeCell ref="A33:S33"/>
    <mergeCell ref="A22:S22"/>
    <mergeCell ref="A23:S23"/>
    <mergeCell ref="A32:B32"/>
  </mergeCells>
  <phoneticPr fontId="49" type="noConversion"/>
  <pageMargins left="0.39370078740157483" right="0.39370078740157483" top="1.3779527559055118" bottom="0.39370078740157483" header="0" footer="0"/>
  <pageSetup paperSize="9" scale="75" fitToWidth="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W51"/>
  <sheetViews>
    <sheetView view="pageBreakPreview" topLeftCell="H1" zoomScaleNormal="80" zoomScaleSheetLayoutView="100" workbookViewId="0">
      <selection activeCell="AI1" sqref="AI1:AL1"/>
    </sheetView>
  </sheetViews>
  <sheetFormatPr defaultRowHeight="12.75" x14ac:dyDescent="0.2"/>
  <cols>
    <col min="1" max="1" width="4.1640625" style="2" customWidth="1"/>
    <col min="2" max="2" width="41.83203125" style="2" customWidth="1"/>
    <col min="3" max="4" width="11.6640625" style="1" hidden="1" customWidth="1"/>
    <col min="5" max="5" width="9.6640625" style="1" hidden="1" customWidth="1"/>
    <col min="6" max="6" width="20.6640625" style="1" hidden="1" customWidth="1"/>
    <col min="7" max="7" width="19.33203125" style="1" customWidth="1"/>
    <col min="8" max="8" width="14" style="1" customWidth="1"/>
    <col min="9" max="9" width="11.5" style="1" customWidth="1"/>
    <col min="10" max="10" width="9" style="1" hidden="1" customWidth="1"/>
    <col min="11" max="11" width="12" style="1" customWidth="1"/>
    <col min="12" max="12" width="8" style="1" hidden="1" customWidth="1"/>
    <col min="13" max="13" width="11.83203125" style="1" customWidth="1"/>
    <col min="14" max="14" width="7.5" style="1" hidden="1" customWidth="1"/>
    <col min="15" max="15" width="11" style="1" customWidth="1"/>
    <col min="16" max="16" width="9.1640625" style="1" hidden="1" customWidth="1"/>
    <col min="17" max="17" width="11.6640625" style="1" customWidth="1"/>
    <col min="18" max="18" width="8.5" style="1" hidden="1" customWidth="1"/>
    <col min="19" max="19" width="11" style="1" customWidth="1"/>
    <col min="20" max="20" width="7.1640625" style="17" customWidth="1"/>
    <col min="21" max="21" width="12.83203125" style="3" customWidth="1"/>
    <col min="22" max="22" width="8.1640625" style="3" customWidth="1"/>
    <col min="23" max="23" width="12.5" style="1" customWidth="1"/>
    <col min="24" max="24" width="17.5" style="1" customWidth="1"/>
    <col min="25" max="25" width="7.83203125" style="3" customWidth="1"/>
    <col min="26" max="26" width="11.1640625" style="3" customWidth="1"/>
    <col min="27" max="27" width="8.1640625" style="3" customWidth="1"/>
    <col min="28" max="28" width="13.83203125" style="3" customWidth="1"/>
    <col min="29" max="29" width="5.1640625" style="3" customWidth="1"/>
    <col min="30" max="30" width="9.83203125" style="3" customWidth="1"/>
    <col min="31" max="31" width="7.5" style="3" customWidth="1"/>
    <col min="32" max="32" width="11.5" style="3" customWidth="1"/>
    <col min="33" max="33" width="6.33203125" style="3" customWidth="1"/>
    <col min="34" max="34" width="10.6640625" style="3" customWidth="1"/>
    <col min="35" max="35" width="11.33203125" style="3" customWidth="1"/>
    <col min="36" max="36" width="14.6640625" style="3" customWidth="1"/>
    <col min="37" max="37" width="15" style="3" customWidth="1"/>
    <col min="38" max="38" width="9" style="3" customWidth="1"/>
    <col min="39" max="153" width="9.33203125" style="181"/>
    <col min="154" max="16384" width="9.33203125" style="2"/>
  </cols>
  <sheetData>
    <row r="1" spans="1:153" s="4" customFormat="1" ht="111" customHeight="1" x14ac:dyDescent="0.2">
      <c r="B1" s="19"/>
      <c r="C1" s="24"/>
      <c r="D1" s="24"/>
      <c r="E1" s="24"/>
      <c r="F1" s="7"/>
      <c r="G1" s="21" t="s">
        <v>232</v>
      </c>
      <c r="H1" s="7"/>
      <c r="I1" s="7"/>
      <c r="J1" s="24"/>
      <c r="K1" s="24"/>
      <c r="L1" s="24"/>
      <c r="M1" s="24"/>
      <c r="N1" s="24"/>
      <c r="O1" s="24"/>
      <c r="P1" s="24"/>
      <c r="Q1" s="24"/>
      <c r="R1" s="24"/>
      <c r="S1" s="24" t="s">
        <v>232</v>
      </c>
      <c r="T1" s="8"/>
      <c r="U1" s="29" t="s">
        <v>232</v>
      </c>
      <c r="V1" s="11"/>
      <c r="W1" s="11"/>
      <c r="Y1" s="12"/>
      <c r="Z1" s="12"/>
      <c r="AA1" s="42"/>
      <c r="AB1" s="42"/>
      <c r="AC1" s="42"/>
      <c r="AD1" s="42"/>
      <c r="AE1" s="42"/>
      <c r="AF1" s="42"/>
      <c r="AG1" s="42"/>
      <c r="AH1" s="42"/>
      <c r="AI1" s="239" t="s">
        <v>814</v>
      </c>
      <c r="AJ1" s="239"/>
      <c r="AK1" s="239"/>
      <c r="AL1" s="239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</row>
    <row r="2" spans="1:153" s="27" customFormat="1" ht="78" customHeight="1" x14ac:dyDescent="0.2">
      <c r="B2" s="102"/>
      <c r="X2" s="239" t="s">
        <v>811</v>
      </c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</row>
    <row r="3" spans="1:153" s="4" customFormat="1" ht="12.75" customHeight="1" x14ac:dyDescent="0.2">
      <c r="A3" s="25"/>
      <c r="B3" s="19"/>
      <c r="C3" s="25"/>
      <c r="D3" s="25"/>
      <c r="E3" s="25"/>
      <c r="F3" s="161"/>
      <c r="G3" s="26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</row>
    <row r="4" spans="1:153" s="4" customFormat="1" ht="12" customHeight="1" x14ac:dyDescent="0.2">
      <c r="A4" s="240" t="s">
        <v>801</v>
      </c>
      <c r="B4" s="240"/>
      <c r="C4" s="241"/>
      <c r="D4" s="241"/>
      <c r="E4" s="241"/>
      <c r="F4" s="241"/>
      <c r="G4" s="240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0"/>
      <c r="AK4" s="240"/>
      <c r="AL4" s="241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</row>
    <row r="5" spans="1:153" s="4" customFormat="1" ht="12" customHeight="1" x14ac:dyDescent="0.2">
      <c r="A5" s="20" t="s">
        <v>232</v>
      </c>
      <c r="B5" s="20"/>
      <c r="C5" s="20"/>
      <c r="D5" s="20"/>
      <c r="E5" s="20"/>
      <c r="F5" s="30"/>
      <c r="G5" s="23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16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</row>
    <row r="6" spans="1:153" s="37" customFormat="1" ht="21" customHeight="1" x14ac:dyDescent="0.2">
      <c r="A6" s="230" t="s">
        <v>234</v>
      </c>
      <c r="B6" s="230" t="s">
        <v>156</v>
      </c>
      <c r="C6" s="232" t="s">
        <v>787</v>
      </c>
      <c r="D6" s="184"/>
      <c r="E6" s="232" t="s">
        <v>786</v>
      </c>
      <c r="F6" s="232" t="s">
        <v>788</v>
      </c>
      <c r="G6" s="232" t="s">
        <v>164</v>
      </c>
      <c r="H6" s="230" t="s">
        <v>220</v>
      </c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 t="s">
        <v>165</v>
      </c>
      <c r="AF6" s="230"/>
      <c r="AG6" s="230"/>
      <c r="AH6" s="230"/>
      <c r="AI6" s="230"/>
      <c r="AJ6" s="230"/>
      <c r="AK6" s="230"/>
      <c r="AL6" s="23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</row>
    <row r="7" spans="1:153" s="37" customFormat="1" ht="21" customHeight="1" x14ac:dyDescent="0.2">
      <c r="A7" s="230"/>
      <c r="B7" s="230"/>
      <c r="C7" s="232"/>
      <c r="D7" s="184"/>
      <c r="E7" s="232"/>
      <c r="F7" s="232"/>
      <c r="G7" s="232"/>
      <c r="H7" s="230" t="s">
        <v>250</v>
      </c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 t="s">
        <v>166</v>
      </c>
      <c r="U7" s="235"/>
      <c r="V7" s="230" t="s">
        <v>167</v>
      </c>
      <c r="W7" s="230"/>
      <c r="X7" s="230"/>
      <c r="Y7" s="230" t="s">
        <v>168</v>
      </c>
      <c r="Z7" s="235"/>
      <c r="AA7" s="230" t="s">
        <v>169</v>
      </c>
      <c r="AB7" s="235"/>
      <c r="AC7" s="230" t="s">
        <v>170</v>
      </c>
      <c r="AD7" s="235"/>
      <c r="AE7" s="238" t="s">
        <v>154</v>
      </c>
      <c r="AF7" s="235"/>
      <c r="AG7" s="238" t="s">
        <v>251</v>
      </c>
      <c r="AH7" s="235"/>
      <c r="AI7" s="233" t="s">
        <v>252</v>
      </c>
      <c r="AJ7" s="233" t="s">
        <v>253</v>
      </c>
      <c r="AK7" s="233" t="s">
        <v>254</v>
      </c>
      <c r="AL7" s="233" t="s">
        <v>155</v>
      </c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</row>
    <row r="8" spans="1:153" s="37" customFormat="1" ht="78" customHeight="1" x14ac:dyDescent="0.2">
      <c r="A8" s="230"/>
      <c r="B8" s="230"/>
      <c r="C8" s="232"/>
      <c r="D8" s="184"/>
      <c r="E8" s="232"/>
      <c r="F8" s="232"/>
      <c r="G8" s="232"/>
      <c r="H8" s="183" t="s">
        <v>255</v>
      </c>
      <c r="I8" s="183" t="s">
        <v>261</v>
      </c>
      <c r="J8" s="234" t="s">
        <v>262</v>
      </c>
      <c r="K8" s="234"/>
      <c r="L8" s="234" t="s">
        <v>263</v>
      </c>
      <c r="M8" s="234"/>
      <c r="N8" s="234" t="s">
        <v>264</v>
      </c>
      <c r="O8" s="234"/>
      <c r="P8" s="234" t="s">
        <v>265</v>
      </c>
      <c r="Q8" s="234"/>
      <c r="R8" s="234" t="s">
        <v>266</v>
      </c>
      <c r="S8" s="234"/>
      <c r="T8" s="235"/>
      <c r="U8" s="235"/>
      <c r="V8" s="230"/>
      <c r="W8" s="230"/>
      <c r="X8" s="230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3"/>
      <c r="AK8" s="233"/>
      <c r="AL8" s="233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</row>
    <row r="9" spans="1:153" s="37" customFormat="1" ht="9" customHeight="1" x14ac:dyDescent="0.2">
      <c r="A9" s="230"/>
      <c r="B9" s="230"/>
      <c r="C9" s="232"/>
      <c r="D9" s="184"/>
      <c r="E9" s="232"/>
      <c r="F9" s="184"/>
      <c r="G9" s="232" t="s">
        <v>161</v>
      </c>
      <c r="H9" s="231" t="s">
        <v>161</v>
      </c>
      <c r="I9" s="231" t="s">
        <v>161</v>
      </c>
      <c r="J9" s="231" t="s">
        <v>256</v>
      </c>
      <c r="K9" s="231" t="s">
        <v>161</v>
      </c>
      <c r="L9" s="231" t="s">
        <v>256</v>
      </c>
      <c r="M9" s="231" t="s">
        <v>161</v>
      </c>
      <c r="N9" s="231" t="s">
        <v>256</v>
      </c>
      <c r="O9" s="231" t="s">
        <v>161</v>
      </c>
      <c r="P9" s="231" t="s">
        <v>256</v>
      </c>
      <c r="Q9" s="231" t="s">
        <v>161</v>
      </c>
      <c r="R9" s="231" t="s">
        <v>256</v>
      </c>
      <c r="S9" s="231" t="s">
        <v>161</v>
      </c>
      <c r="T9" s="236" t="s">
        <v>171</v>
      </c>
      <c r="U9" s="230" t="s">
        <v>161</v>
      </c>
      <c r="V9" s="233" t="s">
        <v>112</v>
      </c>
      <c r="W9" s="232" t="s">
        <v>221</v>
      </c>
      <c r="X9" s="232" t="s">
        <v>161</v>
      </c>
      <c r="Y9" s="230" t="s">
        <v>221</v>
      </c>
      <c r="Z9" s="230" t="s">
        <v>161</v>
      </c>
      <c r="AA9" s="230" t="s">
        <v>221</v>
      </c>
      <c r="AB9" s="230" t="s">
        <v>161</v>
      </c>
      <c r="AC9" s="230" t="s">
        <v>222</v>
      </c>
      <c r="AD9" s="230" t="s">
        <v>161</v>
      </c>
      <c r="AE9" s="230" t="s">
        <v>221</v>
      </c>
      <c r="AF9" s="230" t="s">
        <v>161</v>
      </c>
      <c r="AG9" s="230" t="s">
        <v>221</v>
      </c>
      <c r="AH9" s="230" t="s">
        <v>161</v>
      </c>
      <c r="AI9" s="230" t="s">
        <v>161</v>
      </c>
      <c r="AJ9" s="230" t="s">
        <v>161</v>
      </c>
      <c r="AK9" s="230" t="s">
        <v>161</v>
      </c>
      <c r="AL9" s="230" t="s">
        <v>161</v>
      </c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</row>
    <row r="10" spans="1:153" s="37" customFormat="1" ht="9.75" customHeight="1" x14ac:dyDescent="0.2">
      <c r="A10" s="230"/>
      <c r="B10" s="230"/>
      <c r="C10" s="232"/>
      <c r="D10" s="184"/>
      <c r="E10" s="232"/>
      <c r="F10" s="184"/>
      <c r="G10" s="232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6"/>
      <c r="U10" s="230"/>
      <c r="V10" s="233"/>
      <c r="W10" s="232"/>
      <c r="X10" s="232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</row>
    <row r="11" spans="1:153" s="37" customFormat="1" ht="25.5" customHeight="1" x14ac:dyDescent="0.2">
      <c r="A11" s="230"/>
      <c r="B11" s="230"/>
      <c r="C11" s="232"/>
      <c r="D11" s="184"/>
      <c r="E11" s="232"/>
      <c r="F11" s="184"/>
      <c r="G11" s="232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6"/>
      <c r="U11" s="230"/>
      <c r="V11" s="233"/>
      <c r="W11" s="232"/>
      <c r="X11" s="232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</row>
    <row r="12" spans="1:153" s="37" customFormat="1" ht="12" customHeight="1" x14ac:dyDescent="0.2">
      <c r="A12" s="182" t="s">
        <v>162</v>
      </c>
      <c r="B12" s="182" t="s">
        <v>163</v>
      </c>
      <c r="C12" s="182"/>
      <c r="D12" s="182"/>
      <c r="E12" s="182"/>
      <c r="F12" s="184"/>
      <c r="G12" s="182">
        <v>3</v>
      </c>
      <c r="H12" s="182">
        <v>4</v>
      </c>
      <c r="I12" s="182">
        <v>5</v>
      </c>
      <c r="J12" s="182"/>
      <c r="K12" s="182">
        <v>6</v>
      </c>
      <c r="L12" s="182"/>
      <c r="M12" s="182">
        <v>7</v>
      </c>
      <c r="N12" s="182"/>
      <c r="O12" s="182">
        <v>8</v>
      </c>
      <c r="P12" s="182"/>
      <c r="Q12" s="182">
        <v>9</v>
      </c>
      <c r="R12" s="182"/>
      <c r="S12" s="182">
        <v>10</v>
      </c>
      <c r="T12" s="182">
        <v>11</v>
      </c>
      <c r="U12" s="182">
        <v>12</v>
      </c>
      <c r="V12" s="182">
        <v>13</v>
      </c>
      <c r="W12" s="182">
        <v>14</v>
      </c>
      <c r="X12" s="182">
        <v>15</v>
      </c>
      <c r="Y12" s="182">
        <v>16</v>
      </c>
      <c r="Z12" s="182">
        <v>17</v>
      </c>
      <c r="AA12" s="182">
        <v>18</v>
      </c>
      <c r="AB12" s="182">
        <v>19</v>
      </c>
      <c r="AC12" s="182">
        <v>20</v>
      </c>
      <c r="AD12" s="182">
        <v>21</v>
      </c>
      <c r="AE12" s="182">
        <v>22</v>
      </c>
      <c r="AF12" s="182">
        <v>23</v>
      </c>
      <c r="AG12" s="182">
        <v>24</v>
      </c>
      <c r="AH12" s="182">
        <v>25</v>
      </c>
      <c r="AI12" s="182">
        <v>26</v>
      </c>
      <c r="AJ12" s="182">
        <v>27</v>
      </c>
      <c r="AK12" s="182">
        <v>28</v>
      </c>
      <c r="AL12" s="182">
        <v>29</v>
      </c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</row>
    <row r="13" spans="1:153" s="36" customFormat="1" ht="25.5" customHeight="1" x14ac:dyDescent="0.2">
      <c r="A13" s="237" t="s">
        <v>799</v>
      </c>
      <c r="B13" s="237"/>
      <c r="C13" s="35"/>
      <c r="D13" s="35"/>
      <c r="E13" s="35"/>
      <c r="F13" s="51"/>
      <c r="G13" s="191">
        <f>G23+G34+G51</f>
        <v>144699460.14000002</v>
      </c>
      <c r="H13" s="191">
        <v>0</v>
      </c>
      <c r="I13" s="191">
        <v>0</v>
      </c>
      <c r="J13" s="191">
        <v>41470.399999999994</v>
      </c>
      <c r="K13" s="191">
        <v>0</v>
      </c>
      <c r="L13" s="191">
        <v>24852.5</v>
      </c>
      <c r="M13" s="191">
        <v>0</v>
      </c>
      <c r="N13" s="191">
        <v>13984.5</v>
      </c>
      <c r="O13" s="191">
        <v>0</v>
      </c>
      <c r="P13" s="191">
        <v>9616.7000000000007</v>
      </c>
      <c r="Q13" s="191">
        <v>0</v>
      </c>
      <c r="R13" s="191">
        <v>13073.5</v>
      </c>
      <c r="S13" s="191">
        <v>0</v>
      </c>
      <c r="T13" s="192">
        <v>0</v>
      </c>
      <c r="U13" s="191">
        <v>0</v>
      </c>
      <c r="V13" s="193" t="s">
        <v>200</v>
      </c>
      <c r="W13" s="191">
        <f>W23+W34+W51</f>
        <v>17938.260000000002</v>
      </c>
      <c r="X13" s="191">
        <f>X23+X34+X51</f>
        <v>138550268.42000002</v>
      </c>
      <c r="Y13" s="191">
        <v>0</v>
      </c>
      <c r="Z13" s="191">
        <v>0</v>
      </c>
      <c r="AA13" s="191">
        <v>0</v>
      </c>
      <c r="AB13" s="191">
        <v>0</v>
      </c>
      <c r="AC13" s="191">
        <v>0</v>
      </c>
      <c r="AD13" s="191">
        <v>0</v>
      </c>
      <c r="AE13" s="191">
        <v>0</v>
      </c>
      <c r="AF13" s="191">
        <v>0</v>
      </c>
      <c r="AG13" s="191">
        <v>0</v>
      </c>
      <c r="AH13" s="191">
        <v>0</v>
      </c>
      <c r="AI13" s="191">
        <v>0</v>
      </c>
      <c r="AJ13" s="191">
        <f>AJ23+AJ34+AJ51</f>
        <v>4259519.08</v>
      </c>
      <c r="AK13" s="191">
        <f>AK23+AK34+AK51</f>
        <v>1889672.6399999997</v>
      </c>
      <c r="AL13" s="191">
        <v>0</v>
      </c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</row>
    <row r="14" spans="1:153" s="4" customFormat="1" ht="15" customHeight="1" x14ac:dyDescent="0.2">
      <c r="A14" s="229" t="s">
        <v>789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</row>
    <row r="15" spans="1:153" s="36" customFormat="1" ht="12.75" customHeight="1" x14ac:dyDescent="0.2">
      <c r="A15" s="213" t="s">
        <v>705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</row>
    <row r="16" spans="1:153" s="36" customFormat="1" ht="12.75" customHeight="1" x14ac:dyDescent="0.2">
      <c r="A16" s="147">
        <v>1</v>
      </c>
      <c r="B16" s="169" t="s">
        <v>767</v>
      </c>
      <c r="C16" s="47">
        <v>69.286545138888897</v>
      </c>
      <c r="D16" s="164">
        <v>1982</v>
      </c>
      <c r="E16" s="165">
        <v>2025</v>
      </c>
      <c r="F16" s="47">
        <v>305908</v>
      </c>
      <c r="G16" s="148">
        <v>3049385.75</v>
      </c>
      <c r="H16" s="146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  <c r="S16" s="146">
        <v>0</v>
      </c>
      <c r="T16" s="147">
        <v>0</v>
      </c>
      <c r="U16" s="146">
        <v>0</v>
      </c>
      <c r="V16" s="166" t="s">
        <v>231</v>
      </c>
      <c r="W16" s="146">
        <v>532.62</v>
      </c>
      <c r="X16" s="146">
        <v>2961345.84</v>
      </c>
      <c r="Y16" s="185">
        <v>0</v>
      </c>
      <c r="Z16" s="185">
        <v>0</v>
      </c>
      <c r="AA16" s="185">
        <v>0</v>
      </c>
      <c r="AB16" s="185">
        <v>0</v>
      </c>
      <c r="AC16" s="185">
        <v>0</v>
      </c>
      <c r="AD16" s="185">
        <v>0</v>
      </c>
      <c r="AE16" s="185">
        <v>0</v>
      </c>
      <c r="AF16" s="185">
        <v>0</v>
      </c>
      <c r="AG16" s="185">
        <v>0</v>
      </c>
      <c r="AH16" s="185">
        <v>0</v>
      </c>
      <c r="AI16" s="185">
        <v>0</v>
      </c>
      <c r="AJ16" s="185">
        <v>66227.289999999994</v>
      </c>
      <c r="AK16" s="185">
        <v>21812.62</v>
      </c>
      <c r="AL16" s="185">
        <v>0</v>
      </c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</row>
    <row r="17" spans="1:153" s="36" customFormat="1" ht="12.75" customHeight="1" x14ac:dyDescent="0.2">
      <c r="A17" s="147">
        <v>2</v>
      </c>
      <c r="B17" s="169" t="s">
        <v>772</v>
      </c>
      <c r="C17" s="47">
        <v>61.916760774410776</v>
      </c>
      <c r="D17" s="164">
        <v>1973</v>
      </c>
      <c r="E17" s="165">
        <v>2025</v>
      </c>
      <c r="F17" s="47">
        <v>349110.92</v>
      </c>
      <c r="G17" s="148">
        <v>3828318.91</v>
      </c>
      <c r="H17" s="146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6">
        <v>0</v>
      </c>
      <c r="O17" s="146">
        <v>0</v>
      </c>
      <c r="P17" s="146">
        <v>0</v>
      </c>
      <c r="Q17" s="146">
        <v>0</v>
      </c>
      <c r="R17" s="146">
        <v>0</v>
      </c>
      <c r="S17" s="146">
        <v>0</v>
      </c>
      <c r="T17" s="147">
        <v>0</v>
      </c>
      <c r="U17" s="146">
        <v>0</v>
      </c>
      <c r="V17" s="166" t="s">
        <v>231</v>
      </c>
      <c r="W17" s="146">
        <v>610.22</v>
      </c>
      <c r="X17" s="146">
        <v>3740938.49</v>
      </c>
      <c r="Y17" s="185">
        <v>0</v>
      </c>
      <c r="Z17" s="185">
        <v>0</v>
      </c>
      <c r="AA17" s="185">
        <v>0</v>
      </c>
      <c r="AB17" s="185">
        <v>0</v>
      </c>
      <c r="AC17" s="185">
        <v>0</v>
      </c>
      <c r="AD17" s="185">
        <v>0</v>
      </c>
      <c r="AE17" s="185">
        <v>0</v>
      </c>
      <c r="AF17" s="185">
        <v>0</v>
      </c>
      <c r="AG17" s="185">
        <v>0</v>
      </c>
      <c r="AH17" s="185">
        <v>0</v>
      </c>
      <c r="AI17" s="185">
        <v>0</v>
      </c>
      <c r="AJ17" s="185">
        <v>65731.199999999997</v>
      </c>
      <c r="AK17" s="185">
        <v>21649.22</v>
      </c>
      <c r="AL17" s="185">
        <v>0</v>
      </c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</row>
    <row r="18" spans="1:153" s="36" customFormat="1" ht="12.75" customHeight="1" x14ac:dyDescent="0.2">
      <c r="A18" s="147">
        <v>3</v>
      </c>
      <c r="B18" s="169" t="s">
        <v>780</v>
      </c>
      <c r="C18" s="47">
        <v>55.613624464782156</v>
      </c>
      <c r="D18" s="164">
        <v>1978</v>
      </c>
      <c r="E18" s="165">
        <v>2024</v>
      </c>
      <c r="F18" s="47">
        <v>200390.13</v>
      </c>
      <c r="G18" s="148">
        <v>3615145.89</v>
      </c>
      <c r="H18" s="146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  <c r="N18" s="146">
        <v>0</v>
      </c>
      <c r="O18" s="146">
        <v>0</v>
      </c>
      <c r="P18" s="146">
        <v>0</v>
      </c>
      <c r="Q18" s="146">
        <v>0</v>
      </c>
      <c r="R18" s="146">
        <v>0</v>
      </c>
      <c r="S18" s="146">
        <v>0</v>
      </c>
      <c r="T18" s="147">
        <v>0</v>
      </c>
      <c r="U18" s="146">
        <v>0</v>
      </c>
      <c r="V18" s="166" t="s">
        <v>231</v>
      </c>
      <c r="W18" s="146">
        <v>556.75</v>
      </c>
      <c r="X18" s="146">
        <v>3557276.97</v>
      </c>
      <c r="Y18" s="185">
        <v>0</v>
      </c>
      <c r="Z18" s="185">
        <v>0</v>
      </c>
      <c r="AA18" s="185">
        <v>0</v>
      </c>
      <c r="AB18" s="185">
        <v>0</v>
      </c>
      <c r="AC18" s="185">
        <v>0</v>
      </c>
      <c r="AD18" s="185">
        <v>0</v>
      </c>
      <c r="AE18" s="185">
        <v>0</v>
      </c>
      <c r="AF18" s="185">
        <v>0</v>
      </c>
      <c r="AG18" s="185">
        <v>0</v>
      </c>
      <c r="AH18" s="185">
        <v>0</v>
      </c>
      <c r="AI18" s="185">
        <v>0</v>
      </c>
      <c r="AJ18" s="185">
        <v>43531.42</v>
      </c>
      <c r="AK18" s="185">
        <v>14337.5</v>
      </c>
      <c r="AL18" s="185">
        <v>0</v>
      </c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</row>
    <row r="19" spans="1:153" s="36" customFormat="1" ht="12.75" customHeight="1" x14ac:dyDescent="0.2">
      <c r="A19" s="147">
        <v>4</v>
      </c>
      <c r="B19" s="169" t="s">
        <v>781</v>
      </c>
      <c r="C19" s="47">
        <v>124.56041733616128</v>
      </c>
      <c r="D19" s="164">
        <v>1971</v>
      </c>
      <c r="E19" s="165">
        <v>2024</v>
      </c>
      <c r="F19" s="47">
        <v>79300.02</v>
      </c>
      <c r="G19" s="148">
        <v>2079647.21</v>
      </c>
      <c r="H19" s="146">
        <v>0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46">
        <v>0</v>
      </c>
      <c r="O19" s="146">
        <v>0</v>
      </c>
      <c r="P19" s="146">
        <v>0</v>
      </c>
      <c r="Q19" s="146">
        <v>0</v>
      </c>
      <c r="R19" s="146">
        <v>0</v>
      </c>
      <c r="S19" s="146">
        <v>0</v>
      </c>
      <c r="T19" s="147">
        <v>0</v>
      </c>
      <c r="U19" s="146">
        <v>0</v>
      </c>
      <c r="V19" s="166" t="s">
        <v>231</v>
      </c>
      <c r="W19" s="146">
        <v>336.75</v>
      </c>
      <c r="X19" s="146">
        <v>2040078.72</v>
      </c>
      <c r="Y19" s="185">
        <v>0</v>
      </c>
      <c r="Z19" s="185">
        <v>0</v>
      </c>
      <c r="AA19" s="185">
        <v>0</v>
      </c>
      <c r="AB19" s="185">
        <v>0</v>
      </c>
      <c r="AC19" s="185">
        <v>0</v>
      </c>
      <c r="AD19" s="185">
        <v>0</v>
      </c>
      <c r="AE19" s="185">
        <v>0</v>
      </c>
      <c r="AF19" s="185">
        <v>0</v>
      </c>
      <c r="AG19" s="185">
        <v>0</v>
      </c>
      <c r="AH19" s="185">
        <v>0</v>
      </c>
      <c r="AI19" s="185">
        <v>0</v>
      </c>
      <c r="AJ19" s="185">
        <v>29765.07</v>
      </c>
      <c r="AK19" s="185">
        <v>9803.42</v>
      </c>
      <c r="AL19" s="185">
        <v>0</v>
      </c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</row>
    <row r="20" spans="1:153" s="36" customFormat="1" ht="12.75" customHeight="1" x14ac:dyDescent="0.2">
      <c r="A20" s="147">
        <v>5</v>
      </c>
      <c r="B20" s="169" t="s">
        <v>783</v>
      </c>
      <c r="C20" s="47">
        <v>53.029430221757806</v>
      </c>
      <c r="D20" s="164">
        <v>1983</v>
      </c>
      <c r="E20" s="165">
        <v>2024</v>
      </c>
      <c r="F20" s="47">
        <v>161566.57999999999</v>
      </c>
      <c r="G20" s="148">
        <v>1910710.74</v>
      </c>
      <c r="H20" s="146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6">
        <v>0</v>
      </c>
      <c r="O20" s="146">
        <v>0</v>
      </c>
      <c r="P20" s="146">
        <v>0</v>
      </c>
      <c r="Q20" s="146">
        <v>0</v>
      </c>
      <c r="R20" s="146">
        <v>0</v>
      </c>
      <c r="S20" s="146">
        <v>0</v>
      </c>
      <c r="T20" s="147">
        <v>0</v>
      </c>
      <c r="U20" s="146">
        <v>0</v>
      </c>
      <c r="V20" s="166" t="s">
        <v>230</v>
      </c>
      <c r="W20" s="146">
        <v>249</v>
      </c>
      <c r="X20" s="146">
        <v>1870196.81</v>
      </c>
      <c r="Y20" s="185">
        <v>0</v>
      </c>
      <c r="Z20" s="185">
        <v>0</v>
      </c>
      <c r="AA20" s="185">
        <v>0</v>
      </c>
      <c r="AB20" s="185">
        <v>0</v>
      </c>
      <c r="AC20" s="185">
        <v>0</v>
      </c>
      <c r="AD20" s="185">
        <v>0</v>
      </c>
      <c r="AE20" s="185">
        <v>0</v>
      </c>
      <c r="AF20" s="185">
        <v>0</v>
      </c>
      <c r="AG20" s="185">
        <v>0</v>
      </c>
      <c r="AH20" s="185">
        <v>0</v>
      </c>
      <c r="AI20" s="185">
        <v>0</v>
      </c>
      <c r="AJ20" s="185">
        <v>31538.85</v>
      </c>
      <c r="AK20" s="185">
        <v>8975.08</v>
      </c>
      <c r="AL20" s="185">
        <v>0</v>
      </c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</row>
    <row r="21" spans="1:153" s="36" customFormat="1" ht="12.75" customHeight="1" x14ac:dyDescent="0.2">
      <c r="A21" s="147">
        <v>6</v>
      </c>
      <c r="B21" s="169" t="s">
        <v>784</v>
      </c>
      <c r="C21" s="47">
        <v>51.937070628094872</v>
      </c>
      <c r="D21" s="164">
        <v>1983</v>
      </c>
      <c r="E21" s="165">
        <v>2024</v>
      </c>
      <c r="F21" s="47">
        <v>194993.65</v>
      </c>
      <c r="G21" s="148">
        <v>1912381.84</v>
      </c>
      <c r="H21" s="146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6"/>
      <c r="O21" s="146">
        <v>0</v>
      </c>
      <c r="P21" s="146"/>
      <c r="Q21" s="146">
        <v>0</v>
      </c>
      <c r="R21" s="146"/>
      <c r="S21" s="146">
        <v>0</v>
      </c>
      <c r="T21" s="147">
        <v>0</v>
      </c>
      <c r="U21" s="146">
        <v>0</v>
      </c>
      <c r="V21" s="166" t="s">
        <v>230</v>
      </c>
      <c r="W21" s="146">
        <v>240</v>
      </c>
      <c r="X21" s="146">
        <v>1871867.91</v>
      </c>
      <c r="Y21" s="185">
        <v>0</v>
      </c>
      <c r="Z21" s="185">
        <v>0</v>
      </c>
      <c r="AA21" s="185">
        <v>0</v>
      </c>
      <c r="AB21" s="185">
        <v>0</v>
      </c>
      <c r="AC21" s="185">
        <v>0</v>
      </c>
      <c r="AD21" s="185">
        <v>0</v>
      </c>
      <c r="AE21" s="185">
        <v>0</v>
      </c>
      <c r="AF21" s="185">
        <v>0</v>
      </c>
      <c r="AG21" s="185">
        <v>0</v>
      </c>
      <c r="AH21" s="185">
        <v>0</v>
      </c>
      <c r="AI21" s="185">
        <v>0</v>
      </c>
      <c r="AJ21" s="185">
        <v>31538.85</v>
      </c>
      <c r="AK21" s="185">
        <v>8975.08</v>
      </c>
      <c r="AL21" s="185">
        <v>0</v>
      </c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</row>
    <row r="22" spans="1:153" s="36" customFormat="1" ht="12.75" customHeight="1" x14ac:dyDescent="0.2">
      <c r="A22" s="147">
        <v>7</v>
      </c>
      <c r="B22" s="169" t="s">
        <v>804</v>
      </c>
      <c r="C22" s="47"/>
      <c r="D22" s="164"/>
      <c r="E22" s="165"/>
      <c r="F22" s="47"/>
      <c r="G22" s="148">
        <v>8164416.2300000004</v>
      </c>
      <c r="H22" s="146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6"/>
      <c r="O22" s="146">
        <v>0</v>
      </c>
      <c r="P22" s="146"/>
      <c r="Q22" s="146">
        <v>0</v>
      </c>
      <c r="R22" s="146"/>
      <c r="S22" s="146">
        <v>0</v>
      </c>
      <c r="T22" s="147">
        <v>0</v>
      </c>
      <c r="U22" s="146">
        <v>0</v>
      </c>
      <c r="V22" s="166" t="s">
        <v>230</v>
      </c>
      <c r="W22" s="146">
        <v>980</v>
      </c>
      <c r="X22" s="146">
        <v>7874008.1799999997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198">
        <v>0</v>
      </c>
      <c r="AE22" s="198">
        <v>0</v>
      </c>
      <c r="AF22" s="198">
        <v>0</v>
      </c>
      <c r="AG22" s="198">
        <v>0</v>
      </c>
      <c r="AH22" s="198">
        <v>0</v>
      </c>
      <c r="AI22" s="198">
        <v>0</v>
      </c>
      <c r="AJ22" s="198">
        <v>251072.27</v>
      </c>
      <c r="AK22" s="198">
        <v>39335.78</v>
      </c>
      <c r="AL22" s="198">
        <v>0</v>
      </c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</row>
    <row r="23" spans="1:153" s="36" customFormat="1" ht="28.5" customHeight="1" x14ac:dyDescent="0.2">
      <c r="A23" s="204" t="s">
        <v>704</v>
      </c>
      <c r="B23" s="204"/>
      <c r="C23" s="47"/>
      <c r="D23" s="164"/>
      <c r="E23" s="167"/>
      <c r="F23" s="47"/>
      <c r="G23" s="194">
        <f>G16+G17+G18+G19+G20+G21+G22</f>
        <v>24560006.57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4">
        <v>0</v>
      </c>
      <c r="P23" s="194">
        <v>0</v>
      </c>
      <c r="Q23" s="194">
        <v>0</v>
      </c>
      <c r="R23" s="194">
        <v>0</v>
      </c>
      <c r="S23" s="194">
        <v>0</v>
      </c>
      <c r="T23" s="195">
        <v>0</v>
      </c>
      <c r="U23" s="194">
        <v>0</v>
      </c>
      <c r="V23" s="194" t="s">
        <v>200</v>
      </c>
      <c r="W23" s="194">
        <f>W16+W17+W18+W19+W20+W21+W22</f>
        <v>3505.34</v>
      </c>
      <c r="X23" s="194">
        <f>X16+X17+X18+X19+X20+X21+X22</f>
        <v>23915712.920000002</v>
      </c>
      <c r="Y23" s="194">
        <v>0</v>
      </c>
      <c r="Z23" s="194">
        <v>0</v>
      </c>
      <c r="AA23" s="194">
        <v>0</v>
      </c>
      <c r="AB23" s="194">
        <v>0</v>
      </c>
      <c r="AC23" s="194">
        <v>0</v>
      </c>
      <c r="AD23" s="194">
        <v>0</v>
      </c>
      <c r="AE23" s="194">
        <v>0</v>
      </c>
      <c r="AF23" s="194">
        <v>0</v>
      </c>
      <c r="AG23" s="194">
        <v>0</v>
      </c>
      <c r="AH23" s="194">
        <v>0</v>
      </c>
      <c r="AI23" s="194">
        <v>0</v>
      </c>
      <c r="AJ23" s="194">
        <f>AJ16+AJ17+AJ18+AJ19+AJ20+AJ21+AJ22</f>
        <v>519404.94999999995</v>
      </c>
      <c r="AK23" s="194">
        <f>AK16+AK17+AK18+AK19+AK20+AK21+AK22</f>
        <v>124888.7</v>
      </c>
      <c r="AL23" s="194">
        <v>0</v>
      </c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</row>
    <row r="24" spans="1:153" s="4" customFormat="1" ht="15" customHeight="1" x14ac:dyDescent="0.2">
      <c r="A24" s="229" t="s">
        <v>790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</row>
    <row r="25" spans="1:153" s="36" customFormat="1" ht="12.75" customHeight="1" x14ac:dyDescent="0.2">
      <c r="A25" s="213" t="s">
        <v>705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</row>
    <row r="26" spans="1:153" s="36" customFormat="1" ht="12.75" customHeight="1" x14ac:dyDescent="0.2">
      <c r="A26" s="147">
        <v>1</v>
      </c>
      <c r="B26" s="169" t="s">
        <v>760</v>
      </c>
      <c r="C26" s="47">
        <v>29.902740103563175</v>
      </c>
      <c r="D26" s="164">
        <v>1990</v>
      </c>
      <c r="E26" s="165">
        <v>2025</v>
      </c>
      <c r="F26" s="47">
        <v>1606037.45</v>
      </c>
      <c r="G26" s="148">
        <v>10367652.59</v>
      </c>
      <c r="H26" s="146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147">
        <v>0</v>
      </c>
      <c r="U26" s="146">
        <v>0</v>
      </c>
      <c r="V26" s="166" t="s">
        <v>231</v>
      </c>
      <c r="W26" s="146">
        <v>1343</v>
      </c>
      <c r="X26" s="146">
        <v>9917251.1300000008</v>
      </c>
      <c r="Y26" s="185">
        <v>0</v>
      </c>
      <c r="Z26" s="185">
        <v>0</v>
      </c>
      <c r="AA26" s="185">
        <v>0</v>
      </c>
      <c r="AB26" s="185">
        <v>0</v>
      </c>
      <c r="AC26" s="185">
        <v>0</v>
      </c>
      <c r="AD26" s="185">
        <v>0</v>
      </c>
      <c r="AE26" s="185">
        <v>0</v>
      </c>
      <c r="AF26" s="185">
        <v>0</v>
      </c>
      <c r="AG26" s="185">
        <v>0</v>
      </c>
      <c r="AH26" s="185">
        <v>0</v>
      </c>
      <c r="AI26" s="185">
        <v>0</v>
      </c>
      <c r="AJ26" s="185">
        <v>304020.96999999997</v>
      </c>
      <c r="AK26" s="185">
        <v>146380.49</v>
      </c>
      <c r="AL26" s="185">
        <v>0</v>
      </c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</row>
    <row r="27" spans="1:153" s="36" customFormat="1" ht="12.75" customHeight="1" x14ac:dyDescent="0.2">
      <c r="A27" s="147">
        <v>2</v>
      </c>
      <c r="B27" s="169" t="s">
        <v>773</v>
      </c>
      <c r="C27" s="47">
        <v>61.210051149012912</v>
      </c>
      <c r="D27" s="164">
        <v>1966</v>
      </c>
      <c r="E27" s="165">
        <v>2023</v>
      </c>
      <c r="F27" s="47">
        <v>279052.03000000003</v>
      </c>
      <c r="G27" s="148">
        <v>3459625.12</v>
      </c>
      <c r="H27" s="146">
        <v>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  <c r="N27" s="146">
        <v>0</v>
      </c>
      <c r="O27" s="146">
        <v>0</v>
      </c>
      <c r="P27" s="146">
        <v>0</v>
      </c>
      <c r="Q27" s="146">
        <v>0</v>
      </c>
      <c r="R27" s="146">
        <v>0</v>
      </c>
      <c r="S27" s="146">
        <v>0</v>
      </c>
      <c r="T27" s="101">
        <v>0</v>
      </c>
      <c r="U27" s="146">
        <v>0</v>
      </c>
      <c r="V27" s="166" t="s">
        <v>230</v>
      </c>
      <c r="W27" s="146">
        <v>418.5</v>
      </c>
      <c r="X27" s="146">
        <v>3339997.46</v>
      </c>
      <c r="Y27" s="185">
        <v>0</v>
      </c>
      <c r="Z27" s="185">
        <v>0</v>
      </c>
      <c r="AA27" s="185">
        <v>0</v>
      </c>
      <c r="AB27" s="185">
        <v>0</v>
      </c>
      <c r="AC27" s="185">
        <v>0</v>
      </c>
      <c r="AD27" s="185">
        <v>0</v>
      </c>
      <c r="AE27" s="185">
        <v>0</v>
      </c>
      <c r="AF27" s="185">
        <v>0</v>
      </c>
      <c r="AG27" s="185">
        <v>0</v>
      </c>
      <c r="AH27" s="185">
        <v>0</v>
      </c>
      <c r="AI27" s="185">
        <v>0</v>
      </c>
      <c r="AJ27" s="185">
        <v>100214.42</v>
      </c>
      <c r="AK27" s="185">
        <v>19413.240000000002</v>
      </c>
      <c r="AL27" s="185">
        <v>0</v>
      </c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</row>
    <row r="28" spans="1:153" s="36" customFormat="1" ht="12.75" customHeight="1" x14ac:dyDescent="0.2">
      <c r="A28" s="147">
        <v>3</v>
      </c>
      <c r="B28" s="169" t="s">
        <v>777</v>
      </c>
      <c r="C28" s="47">
        <v>89.773836556693212</v>
      </c>
      <c r="D28" s="164">
        <v>1965</v>
      </c>
      <c r="E28" s="165">
        <v>2023</v>
      </c>
      <c r="F28" s="47">
        <v>276439.84000000003</v>
      </c>
      <c r="G28" s="148">
        <v>4601000.4800000004</v>
      </c>
      <c r="H28" s="146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  <c r="N28" s="146">
        <v>0</v>
      </c>
      <c r="O28" s="146">
        <v>0</v>
      </c>
      <c r="P28" s="146">
        <v>0</v>
      </c>
      <c r="Q28" s="146">
        <v>0</v>
      </c>
      <c r="R28" s="146">
        <v>0</v>
      </c>
      <c r="S28" s="146">
        <v>0</v>
      </c>
      <c r="T28" s="101">
        <v>0</v>
      </c>
      <c r="U28" s="146">
        <v>0</v>
      </c>
      <c r="V28" s="166" t="s">
        <v>230</v>
      </c>
      <c r="W28" s="146">
        <v>472.7</v>
      </c>
      <c r="X28" s="146">
        <v>4389181</v>
      </c>
      <c r="Y28" s="185">
        <v>0</v>
      </c>
      <c r="Z28" s="185">
        <v>0</v>
      </c>
      <c r="AA28" s="185">
        <v>0</v>
      </c>
      <c r="AB28" s="185">
        <v>0</v>
      </c>
      <c r="AC28" s="185">
        <v>0</v>
      </c>
      <c r="AD28" s="185">
        <v>0</v>
      </c>
      <c r="AE28" s="185">
        <v>0</v>
      </c>
      <c r="AF28" s="185">
        <v>0</v>
      </c>
      <c r="AG28" s="185">
        <v>0</v>
      </c>
      <c r="AH28" s="185">
        <v>0</v>
      </c>
      <c r="AI28" s="185">
        <v>0</v>
      </c>
      <c r="AJ28" s="185">
        <v>142185.19</v>
      </c>
      <c r="AK28" s="185">
        <v>69634.289999999994</v>
      </c>
      <c r="AL28" s="185">
        <v>0</v>
      </c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</row>
    <row r="29" spans="1:153" s="36" customFormat="1" ht="12" customHeight="1" x14ac:dyDescent="0.2">
      <c r="A29" s="147">
        <v>4</v>
      </c>
      <c r="B29" s="169" t="s">
        <v>766</v>
      </c>
      <c r="C29" s="47">
        <v>78.153613299663306</v>
      </c>
      <c r="D29" s="164">
        <v>1976</v>
      </c>
      <c r="E29" s="165">
        <v>2024</v>
      </c>
      <c r="F29" s="47">
        <v>372388.38</v>
      </c>
      <c r="G29" s="148">
        <v>3939199.22</v>
      </c>
      <c r="H29" s="146">
        <v>0</v>
      </c>
      <c r="I29" s="148">
        <v>0</v>
      </c>
      <c r="J29" s="148">
        <v>0</v>
      </c>
      <c r="K29" s="148">
        <v>0</v>
      </c>
      <c r="L29" s="148">
        <v>0</v>
      </c>
      <c r="M29" s="148">
        <v>0</v>
      </c>
      <c r="N29" s="146">
        <v>0</v>
      </c>
      <c r="O29" s="146">
        <v>0</v>
      </c>
      <c r="P29" s="146">
        <v>0</v>
      </c>
      <c r="Q29" s="146">
        <v>0</v>
      </c>
      <c r="R29" s="146">
        <v>0</v>
      </c>
      <c r="S29" s="146">
        <v>0</v>
      </c>
      <c r="T29" s="147">
        <v>0</v>
      </c>
      <c r="U29" s="146">
        <v>0</v>
      </c>
      <c r="V29" s="166" t="s">
        <v>231</v>
      </c>
      <c r="W29" s="146">
        <v>585</v>
      </c>
      <c r="X29" s="146">
        <v>3768031.97</v>
      </c>
      <c r="Y29" s="184">
        <v>0</v>
      </c>
      <c r="Z29" s="184">
        <v>0</v>
      </c>
      <c r="AA29" s="184">
        <v>0</v>
      </c>
      <c r="AB29" s="184">
        <v>0</v>
      </c>
      <c r="AC29" s="184">
        <v>0</v>
      </c>
      <c r="AD29" s="184">
        <v>0</v>
      </c>
      <c r="AE29" s="184">
        <v>0</v>
      </c>
      <c r="AF29" s="184">
        <v>0</v>
      </c>
      <c r="AG29" s="184">
        <v>0</v>
      </c>
      <c r="AH29" s="184">
        <v>0</v>
      </c>
      <c r="AI29" s="184">
        <v>0</v>
      </c>
      <c r="AJ29" s="184">
        <v>143432.1</v>
      </c>
      <c r="AK29" s="184">
        <v>27735.15</v>
      </c>
      <c r="AL29" s="184">
        <v>0</v>
      </c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</row>
    <row r="30" spans="1:153" s="36" customFormat="1" ht="12" customHeight="1" x14ac:dyDescent="0.2">
      <c r="A30" s="147">
        <v>5</v>
      </c>
      <c r="B30" s="169" t="s">
        <v>782</v>
      </c>
      <c r="C30" s="47">
        <v>51.920435815017512</v>
      </c>
      <c r="D30" s="164">
        <v>1984</v>
      </c>
      <c r="E30" s="165">
        <v>2024</v>
      </c>
      <c r="F30" s="47">
        <v>195568.1</v>
      </c>
      <c r="G30" s="148">
        <v>1874833.66</v>
      </c>
      <c r="H30" s="146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  <c r="N30" s="146">
        <v>0</v>
      </c>
      <c r="O30" s="146">
        <v>0</v>
      </c>
      <c r="P30" s="146">
        <v>0</v>
      </c>
      <c r="Q30" s="146">
        <v>0</v>
      </c>
      <c r="R30" s="146">
        <v>0</v>
      </c>
      <c r="S30" s="146">
        <v>0</v>
      </c>
      <c r="T30" s="147">
        <v>0</v>
      </c>
      <c r="U30" s="146">
        <v>0</v>
      </c>
      <c r="V30" s="166" t="s">
        <v>230</v>
      </c>
      <c r="W30" s="146">
        <v>237</v>
      </c>
      <c r="X30" s="146">
        <v>1790778.32</v>
      </c>
      <c r="Y30" s="184">
        <v>0</v>
      </c>
      <c r="Z30" s="184">
        <v>0</v>
      </c>
      <c r="AA30" s="184">
        <v>0</v>
      </c>
      <c r="AB30" s="184">
        <v>0</v>
      </c>
      <c r="AC30" s="184">
        <v>0</v>
      </c>
      <c r="AD30" s="184">
        <v>0</v>
      </c>
      <c r="AE30" s="184">
        <v>0</v>
      </c>
      <c r="AF30" s="184">
        <v>0</v>
      </c>
      <c r="AG30" s="184">
        <v>0</v>
      </c>
      <c r="AH30" s="184">
        <v>0</v>
      </c>
      <c r="AI30" s="184">
        <v>0</v>
      </c>
      <c r="AJ30" s="184">
        <v>56422.69</v>
      </c>
      <c r="AK30" s="184">
        <v>27632.65</v>
      </c>
      <c r="AL30" s="184">
        <v>0</v>
      </c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</row>
    <row r="31" spans="1:153" s="36" customFormat="1" ht="12" customHeight="1" x14ac:dyDescent="0.2">
      <c r="A31" s="147">
        <v>6</v>
      </c>
      <c r="B31" s="169" t="s">
        <v>805</v>
      </c>
      <c r="C31" s="47"/>
      <c r="D31" s="164"/>
      <c r="E31" s="165"/>
      <c r="F31" s="47"/>
      <c r="G31" s="148">
        <v>8622296.9499999993</v>
      </c>
      <c r="H31" s="146">
        <v>0</v>
      </c>
      <c r="I31" s="148">
        <v>0</v>
      </c>
      <c r="J31" s="148"/>
      <c r="K31" s="148">
        <v>0</v>
      </c>
      <c r="L31" s="148"/>
      <c r="M31" s="148">
        <v>0</v>
      </c>
      <c r="N31" s="146"/>
      <c r="O31" s="146">
        <v>0</v>
      </c>
      <c r="P31" s="146"/>
      <c r="Q31" s="146">
        <v>0</v>
      </c>
      <c r="R31" s="146"/>
      <c r="S31" s="146">
        <v>0</v>
      </c>
      <c r="T31" s="147">
        <v>0</v>
      </c>
      <c r="U31" s="146">
        <v>0</v>
      </c>
      <c r="V31" s="166" t="s">
        <v>230</v>
      </c>
      <c r="W31" s="146">
        <v>988</v>
      </c>
      <c r="X31" s="146">
        <v>8224433.6399999997</v>
      </c>
      <c r="Y31" s="201">
        <v>0</v>
      </c>
      <c r="Z31" s="201">
        <v>0</v>
      </c>
      <c r="AA31" s="201">
        <v>0</v>
      </c>
      <c r="AB31" s="201">
        <v>0</v>
      </c>
      <c r="AC31" s="201">
        <v>0</v>
      </c>
      <c r="AD31" s="201">
        <v>0</v>
      </c>
      <c r="AE31" s="201">
        <v>0</v>
      </c>
      <c r="AF31" s="201">
        <v>0</v>
      </c>
      <c r="AG31" s="201">
        <v>0</v>
      </c>
      <c r="AH31" s="201">
        <v>0</v>
      </c>
      <c r="AI31" s="201">
        <v>0</v>
      </c>
      <c r="AJ31" s="201">
        <v>265685.02</v>
      </c>
      <c r="AK31" s="201">
        <v>132178.29</v>
      </c>
      <c r="AL31" s="201">
        <v>0</v>
      </c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</row>
    <row r="32" spans="1:153" s="36" customFormat="1" ht="12" customHeight="1" x14ac:dyDescent="0.2">
      <c r="A32" s="147">
        <v>7</v>
      </c>
      <c r="B32" s="169" t="s">
        <v>806</v>
      </c>
      <c r="C32" s="47"/>
      <c r="D32" s="164"/>
      <c r="E32" s="165"/>
      <c r="F32" s="47"/>
      <c r="G32" s="148">
        <v>8318157.4699999997</v>
      </c>
      <c r="H32" s="146">
        <v>0</v>
      </c>
      <c r="I32" s="148">
        <v>0</v>
      </c>
      <c r="J32" s="148"/>
      <c r="K32" s="148">
        <v>0</v>
      </c>
      <c r="L32" s="148"/>
      <c r="M32" s="148">
        <v>0</v>
      </c>
      <c r="N32" s="146"/>
      <c r="O32" s="146">
        <v>0</v>
      </c>
      <c r="P32" s="146"/>
      <c r="Q32" s="146">
        <v>0</v>
      </c>
      <c r="R32" s="146"/>
      <c r="S32" s="146">
        <v>0</v>
      </c>
      <c r="T32" s="147">
        <v>0</v>
      </c>
      <c r="U32" s="146">
        <v>0</v>
      </c>
      <c r="V32" s="166" t="s">
        <v>230</v>
      </c>
      <c r="W32" s="146">
        <v>928.31</v>
      </c>
      <c r="X32" s="146">
        <v>7903290</v>
      </c>
      <c r="Y32" s="202">
        <v>0</v>
      </c>
      <c r="Z32" s="202">
        <v>0</v>
      </c>
      <c r="AA32" s="202">
        <v>0</v>
      </c>
      <c r="AB32" s="202">
        <v>0</v>
      </c>
      <c r="AC32" s="202">
        <v>0</v>
      </c>
      <c r="AD32" s="202">
        <v>0</v>
      </c>
      <c r="AE32" s="202">
        <v>0</v>
      </c>
      <c r="AF32" s="202">
        <v>0</v>
      </c>
      <c r="AG32" s="202">
        <v>0</v>
      </c>
      <c r="AH32" s="202">
        <v>0</v>
      </c>
      <c r="AI32" s="202">
        <v>0</v>
      </c>
      <c r="AJ32" s="202">
        <v>276578.31</v>
      </c>
      <c r="AK32" s="202">
        <v>138289.16</v>
      </c>
      <c r="AL32" s="202">
        <v>0</v>
      </c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</row>
    <row r="33" spans="1:153" s="36" customFormat="1" ht="12" customHeight="1" x14ac:dyDescent="0.2">
      <c r="A33" s="147">
        <v>8</v>
      </c>
      <c r="B33" s="169" t="s">
        <v>807</v>
      </c>
      <c r="C33" s="47"/>
      <c r="D33" s="164"/>
      <c r="E33" s="165"/>
      <c r="F33" s="47"/>
      <c r="G33" s="148">
        <v>8318157.4699999997</v>
      </c>
      <c r="H33" s="146">
        <v>0</v>
      </c>
      <c r="I33" s="148">
        <v>0</v>
      </c>
      <c r="J33" s="148"/>
      <c r="K33" s="148">
        <v>0</v>
      </c>
      <c r="L33" s="148"/>
      <c r="M33" s="148">
        <v>0</v>
      </c>
      <c r="N33" s="146"/>
      <c r="O33" s="146">
        <v>0</v>
      </c>
      <c r="P33" s="146"/>
      <c r="Q33" s="146">
        <v>0</v>
      </c>
      <c r="R33" s="146"/>
      <c r="S33" s="146">
        <v>0</v>
      </c>
      <c r="T33" s="147">
        <v>0</v>
      </c>
      <c r="U33" s="146">
        <v>0</v>
      </c>
      <c r="V33" s="166" t="s">
        <v>230</v>
      </c>
      <c r="W33" s="146">
        <v>928.31</v>
      </c>
      <c r="X33" s="146">
        <v>7903290</v>
      </c>
      <c r="Y33" s="202">
        <v>0</v>
      </c>
      <c r="Z33" s="202">
        <v>0</v>
      </c>
      <c r="AA33" s="202">
        <v>0</v>
      </c>
      <c r="AB33" s="202">
        <v>0</v>
      </c>
      <c r="AC33" s="202">
        <v>0</v>
      </c>
      <c r="AD33" s="202">
        <v>0</v>
      </c>
      <c r="AE33" s="202">
        <v>0</v>
      </c>
      <c r="AF33" s="202">
        <v>0</v>
      </c>
      <c r="AG33" s="202">
        <v>0</v>
      </c>
      <c r="AH33" s="202">
        <v>0</v>
      </c>
      <c r="AI33" s="202">
        <v>0</v>
      </c>
      <c r="AJ33" s="202">
        <v>276578.31</v>
      </c>
      <c r="AK33" s="202">
        <v>138289.16</v>
      </c>
      <c r="AL33" s="202">
        <v>0</v>
      </c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</row>
    <row r="34" spans="1:153" s="36" customFormat="1" ht="28.5" customHeight="1" x14ac:dyDescent="0.2">
      <c r="A34" s="204" t="s">
        <v>704</v>
      </c>
      <c r="B34" s="204"/>
      <c r="C34" s="47"/>
      <c r="D34" s="164"/>
      <c r="E34" s="167"/>
      <c r="F34" s="47"/>
      <c r="G34" s="148">
        <f>G26+G27+G28+G29+G30+G31+G32+G33</f>
        <v>49500922.960000001</v>
      </c>
      <c r="H34" s="148">
        <v>0</v>
      </c>
      <c r="I34" s="148">
        <v>0</v>
      </c>
      <c r="J34" s="148">
        <v>0</v>
      </c>
      <c r="K34" s="194">
        <v>0</v>
      </c>
      <c r="L34" s="194">
        <v>0</v>
      </c>
      <c r="M34" s="194">
        <v>0</v>
      </c>
      <c r="N34" s="194">
        <v>0</v>
      </c>
      <c r="O34" s="194">
        <v>0</v>
      </c>
      <c r="P34" s="194">
        <v>0</v>
      </c>
      <c r="Q34" s="194">
        <v>0</v>
      </c>
      <c r="R34" s="194">
        <v>0</v>
      </c>
      <c r="S34" s="194">
        <v>0</v>
      </c>
      <c r="T34" s="195">
        <v>0</v>
      </c>
      <c r="U34" s="194">
        <v>0</v>
      </c>
      <c r="V34" s="194" t="s">
        <v>200</v>
      </c>
      <c r="W34" s="194">
        <f>W26+W27+W28+W29+W30+W31+W32+W33</f>
        <v>5900.82</v>
      </c>
      <c r="X34" s="194">
        <f>X26+X27+X28++X29+X30+X31+X32+X33</f>
        <v>47236253.519999996</v>
      </c>
      <c r="Y34" s="194">
        <v>0</v>
      </c>
      <c r="Z34" s="194">
        <v>0</v>
      </c>
      <c r="AA34" s="194">
        <v>0</v>
      </c>
      <c r="AB34" s="194">
        <v>0</v>
      </c>
      <c r="AC34" s="194">
        <v>0</v>
      </c>
      <c r="AD34" s="194">
        <v>0</v>
      </c>
      <c r="AE34" s="194">
        <v>0</v>
      </c>
      <c r="AF34" s="194">
        <v>0</v>
      </c>
      <c r="AG34" s="194">
        <v>0</v>
      </c>
      <c r="AH34" s="194">
        <v>0</v>
      </c>
      <c r="AI34" s="194">
        <v>0</v>
      </c>
      <c r="AJ34" s="194">
        <f>AJ26+AJ27+AJ28+AJ29+AJ30+AJ31+AJ32+AJ33</f>
        <v>1565117.01</v>
      </c>
      <c r="AK34" s="194">
        <f>AK26+AK27+AK28+AK29+AK30+AK31+AK32+AK33</f>
        <v>699552.43</v>
      </c>
      <c r="AL34" s="194">
        <v>0</v>
      </c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</row>
    <row r="35" spans="1:153" s="4" customFormat="1" ht="15" customHeight="1" x14ac:dyDescent="0.2">
      <c r="A35" s="229" t="s">
        <v>792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</row>
    <row r="36" spans="1:153" s="36" customFormat="1" ht="12" customHeight="1" x14ac:dyDescent="0.2">
      <c r="A36" s="213" t="s">
        <v>705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</row>
    <row r="37" spans="1:153" s="36" customFormat="1" ht="12" customHeight="1" x14ac:dyDescent="0.2">
      <c r="A37" s="147">
        <v>1</v>
      </c>
      <c r="B37" s="169" t="s">
        <v>762</v>
      </c>
      <c r="C37" s="47">
        <v>24.621563301324564</v>
      </c>
      <c r="D37" s="164">
        <v>1990</v>
      </c>
      <c r="E37" s="165">
        <v>2025</v>
      </c>
      <c r="F37" s="47">
        <v>1236111.6399999999</v>
      </c>
      <c r="G37" s="148">
        <v>7086693.1200000001</v>
      </c>
      <c r="H37" s="146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6">
        <v>0</v>
      </c>
      <c r="O37" s="146">
        <v>0</v>
      </c>
      <c r="P37" s="146">
        <v>0</v>
      </c>
      <c r="Q37" s="146">
        <v>0</v>
      </c>
      <c r="R37" s="146">
        <v>0</v>
      </c>
      <c r="S37" s="146">
        <v>0</v>
      </c>
      <c r="T37" s="147">
        <v>0</v>
      </c>
      <c r="U37" s="146">
        <v>0</v>
      </c>
      <c r="V37" s="166" t="s">
        <v>230</v>
      </c>
      <c r="W37" s="146">
        <v>795</v>
      </c>
      <c r="X37" s="146">
        <v>6789630</v>
      </c>
      <c r="Y37" s="184">
        <v>0</v>
      </c>
      <c r="Z37" s="184">
        <v>0</v>
      </c>
      <c r="AA37" s="184">
        <v>0</v>
      </c>
      <c r="AB37" s="184">
        <v>0</v>
      </c>
      <c r="AC37" s="184">
        <v>0</v>
      </c>
      <c r="AD37" s="184">
        <v>0</v>
      </c>
      <c r="AE37" s="184">
        <v>0</v>
      </c>
      <c r="AF37" s="184">
        <v>0</v>
      </c>
      <c r="AG37" s="184">
        <v>0</v>
      </c>
      <c r="AH37" s="184">
        <v>0</v>
      </c>
      <c r="AI37" s="184">
        <v>0</v>
      </c>
      <c r="AJ37" s="184">
        <v>198042.08</v>
      </c>
      <c r="AK37" s="184">
        <v>99021.04</v>
      </c>
      <c r="AL37" s="184">
        <v>0</v>
      </c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</row>
    <row r="38" spans="1:153" s="36" customFormat="1" ht="12" customHeight="1" x14ac:dyDescent="0.2">
      <c r="A38" s="147">
        <v>2</v>
      </c>
      <c r="B38" s="169" t="s">
        <v>764</v>
      </c>
      <c r="C38" s="47">
        <v>39.176070462482954</v>
      </c>
      <c r="D38" s="164">
        <v>1991</v>
      </c>
      <c r="E38" s="165">
        <v>2025</v>
      </c>
      <c r="F38" s="47">
        <v>781383.27</v>
      </c>
      <c r="G38" s="148">
        <v>6132815.5800000001</v>
      </c>
      <c r="H38" s="146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6">
        <v>0</v>
      </c>
      <c r="O38" s="146">
        <v>0</v>
      </c>
      <c r="P38" s="146">
        <v>0</v>
      </c>
      <c r="Q38" s="146">
        <v>0</v>
      </c>
      <c r="R38" s="146">
        <v>0</v>
      </c>
      <c r="S38" s="146">
        <v>0</v>
      </c>
      <c r="T38" s="147">
        <v>0</v>
      </c>
      <c r="U38" s="146">
        <v>0</v>
      </c>
      <c r="V38" s="166" t="s">
        <v>231</v>
      </c>
      <c r="W38" s="146">
        <v>830</v>
      </c>
      <c r="X38" s="146">
        <v>5933656.1399999997</v>
      </c>
      <c r="Y38" s="184">
        <v>0</v>
      </c>
      <c r="Z38" s="184">
        <v>0</v>
      </c>
      <c r="AA38" s="184">
        <v>0</v>
      </c>
      <c r="AB38" s="184">
        <v>0</v>
      </c>
      <c r="AC38" s="184">
        <v>0</v>
      </c>
      <c r="AD38" s="184">
        <v>0</v>
      </c>
      <c r="AE38" s="184">
        <v>0</v>
      </c>
      <c r="AF38" s="184">
        <v>0</v>
      </c>
      <c r="AG38" s="184">
        <v>0</v>
      </c>
      <c r="AH38" s="184">
        <v>0</v>
      </c>
      <c r="AI38" s="184">
        <v>0</v>
      </c>
      <c r="AJ38" s="184">
        <v>119899.71</v>
      </c>
      <c r="AK38" s="184">
        <v>79259.73</v>
      </c>
      <c r="AL38" s="184">
        <v>0</v>
      </c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</row>
    <row r="39" spans="1:153" s="36" customFormat="1" ht="12" customHeight="1" x14ac:dyDescent="0.2">
      <c r="A39" s="147">
        <v>3</v>
      </c>
      <c r="B39" s="169" t="s">
        <v>765</v>
      </c>
      <c r="C39" s="47">
        <v>93.426202786945339</v>
      </c>
      <c r="D39" s="164">
        <v>1970</v>
      </c>
      <c r="E39" s="165">
        <v>2024</v>
      </c>
      <c r="F39" s="47">
        <v>179490.24</v>
      </c>
      <c r="G39" s="148">
        <v>5169160.68</v>
      </c>
      <c r="H39" s="146">
        <v>0</v>
      </c>
      <c r="I39" s="148">
        <v>0</v>
      </c>
      <c r="J39" s="148">
        <v>0</v>
      </c>
      <c r="K39" s="148">
        <v>0</v>
      </c>
      <c r="L39" s="148">
        <v>0</v>
      </c>
      <c r="M39" s="148">
        <v>0</v>
      </c>
      <c r="N39" s="146">
        <v>0</v>
      </c>
      <c r="O39" s="146">
        <v>0</v>
      </c>
      <c r="P39" s="146">
        <v>0</v>
      </c>
      <c r="Q39" s="146">
        <v>0</v>
      </c>
      <c r="R39" s="146">
        <v>0</v>
      </c>
      <c r="S39" s="146">
        <v>0</v>
      </c>
      <c r="T39" s="147">
        <v>0</v>
      </c>
      <c r="U39" s="146">
        <v>0</v>
      </c>
      <c r="V39" s="166" t="s">
        <v>231</v>
      </c>
      <c r="W39" s="146">
        <v>426</v>
      </c>
      <c r="X39" s="146">
        <v>4936548.45</v>
      </c>
      <c r="Y39" s="185">
        <v>0</v>
      </c>
      <c r="Z39" s="185">
        <v>0</v>
      </c>
      <c r="AA39" s="185">
        <v>0</v>
      </c>
      <c r="AB39" s="185">
        <v>0</v>
      </c>
      <c r="AC39" s="185">
        <v>0</v>
      </c>
      <c r="AD39" s="185">
        <v>0</v>
      </c>
      <c r="AE39" s="185">
        <v>0</v>
      </c>
      <c r="AF39" s="185">
        <v>0</v>
      </c>
      <c r="AG39" s="185">
        <v>0</v>
      </c>
      <c r="AH39" s="185">
        <v>0</v>
      </c>
      <c r="AI39" s="185">
        <v>0</v>
      </c>
      <c r="AJ39" s="185">
        <v>155074.82</v>
      </c>
      <c r="AK39" s="185">
        <v>77537.41</v>
      </c>
      <c r="AL39" s="185">
        <v>0</v>
      </c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</row>
    <row r="40" spans="1:153" s="36" customFormat="1" ht="12" customHeight="1" x14ac:dyDescent="0.2">
      <c r="A40" s="147">
        <v>4</v>
      </c>
      <c r="B40" s="169" t="s">
        <v>768</v>
      </c>
      <c r="C40" s="47">
        <v>69.442324086354247</v>
      </c>
      <c r="D40" s="164">
        <v>1982</v>
      </c>
      <c r="E40" s="165">
        <v>2025</v>
      </c>
      <c r="F40" s="47">
        <v>287473.81</v>
      </c>
      <c r="G40" s="148">
        <v>4262706.92</v>
      </c>
      <c r="H40" s="146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7">
        <v>0</v>
      </c>
      <c r="U40" s="146">
        <v>0</v>
      </c>
      <c r="V40" s="166" t="s">
        <v>231</v>
      </c>
      <c r="W40" s="146">
        <v>540</v>
      </c>
      <c r="X40" s="146">
        <v>4080430</v>
      </c>
      <c r="Y40" s="184">
        <v>0</v>
      </c>
      <c r="Z40" s="184">
        <v>0</v>
      </c>
      <c r="AA40" s="184">
        <v>0</v>
      </c>
      <c r="AB40" s="184">
        <v>0</v>
      </c>
      <c r="AC40" s="184">
        <v>0</v>
      </c>
      <c r="AD40" s="184">
        <v>0</v>
      </c>
      <c r="AE40" s="184">
        <v>0</v>
      </c>
      <c r="AF40" s="184">
        <v>0</v>
      </c>
      <c r="AG40" s="184">
        <v>0</v>
      </c>
      <c r="AH40" s="184">
        <v>0</v>
      </c>
      <c r="AI40" s="184">
        <v>0</v>
      </c>
      <c r="AJ40" s="184">
        <v>121517.95</v>
      </c>
      <c r="AK40" s="184">
        <v>60758.97</v>
      </c>
      <c r="AL40" s="184">
        <v>0</v>
      </c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</row>
    <row r="41" spans="1:153" s="36" customFormat="1" ht="12" customHeight="1" x14ac:dyDescent="0.2">
      <c r="A41" s="147">
        <v>5</v>
      </c>
      <c r="B41" s="169" t="s">
        <v>769</v>
      </c>
      <c r="C41" s="47">
        <v>69.695548747953126</v>
      </c>
      <c r="D41" s="164">
        <v>1982</v>
      </c>
      <c r="E41" s="165">
        <v>2025</v>
      </c>
      <c r="F41" s="47">
        <v>269335.93</v>
      </c>
      <c r="G41" s="148">
        <v>4262706.92</v>
      </c>
      <c r="H41" s="146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46">
        <v>0</v>
      </c>
      <c r="O41" s="146">
        <v>0</v>
      </c>
      <c r="P41" s="146">
        <v>0</v>
      </c>
      <c r="Q41" s="146">
        <v>0</v>
      </c>
      <c r="R41" s="146">
        <v>0</v>
      </c>
      <c r="S41" s="146">
        <v>0</v>
      </c>
      <c r="T41" s="147">
        <v>0</v>
      </c>
      <c r="U41" s="146">
        <v>0</v>
      </c>
      <c r="V41" s="166" t="s">
        <v>231</v>
      </c>
      <c r="W41" s="146">
        <v>540</v>
      </c>
      <c r="X41" s="146">
        <v>4080430</v>
      </c>
      <c r="Y41" s="184">
        <v>0</v>
      </c>
      <c r="Z41" s="184">
        <v>0</v>
      </c>
      <c r="AA41" s="184">
        <v>0</v>
      </c>
      <c r="AB41" s="184">
        <v>0</v>
      </c>
      <c r="AC41" s="184">
        <v>0</v>
      </c>
      <c r="AD41" s="184">
        <v>0</v>
      </c>
      <c r="AE41" s="184">
        <v>0</v>
      </c>
      <c r="AF41" s="184">
        <v>0</v>
      </c>
      <c r="AG41" s="184">
        <v>0</v>
      </c>
      <c r="AH41" s="184">
        <v>0</v>
      </c>
      <c r="AI41" s="184">
        <v>0</v>
      </c>
      <c r="AJ41" s="184">
        <v>121517.95</v>
      </c>
      <c r="AK41" s="184">
        <v>60758.97</v>
      </c>
      <c r="AL41" s="184">
        <v>0</v>
      </c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</row>
    <row r="42" spans="1:153" s="36" customFormat="1" ht="12" customHeight="1" x14ac:dyDescent="0.2">
      <c r="A42" s="147">
        <v>6</v>
      </c>
      <c r="B42" s="169" t="s">
        <v>770</v>
      </c>
      <c r="C42" s="47">
        <v>166.12620809792844</v>
      </c>
      <c r="D42" s="164">
        <v>1972</v>
      </c>
      <c r="E42" s="165">
        <v>2025</v>
      </c>
      <c r="F42" s="47">
        <v>296358.34999999998</v>
      </c>
      <c r="G42" s="148">
        <v>5103739.6900000004</v>
      </c>
      <c r="H42" s="146">
        <v>0</v>
      </c>
      <c r="I42" s="148">
        <v>0</v>
      </c>
      <c r="J42" s="148">
        <v>0</v>
      </c>
      <c r="K42" s="148">
        <v>0</v>
      </c>
      <c r="L42" s="148">
        <v>0</v>
      </c>
      <c r="M42" s="148">
        <v>0</v>
      </c>
      <c r="N42" s="146">
        <v>0</v>
      </c>
      <c r="O42" s="146">
        <v>0</v>
      </c>
      <c r="P42" s="146">
        <v>0</v>
      </c>
      <c r="Q42" s="146">
        <v>0</v>
      </c>
      <c r="R42" s="146">
        <v>0</v>
      </c>
      <c r="S42" s="146">
        <v>0</v>
      </c>
      <c r="T42" s="147">
        <v>0</v>
      </c>
      <c r="U42" s="146">
        <v>0</v>
      </c>
      <c r="V42" s="166" t="s">
        <v>231</v>
      </c>
      <c r="W42" s="146">
        <v>616</v>
      </c>
      <c r="X42" s="146">
        <v>4694128.63</v>
      </c>
      <c r="Y42" s="184">
        <v>0</v>
      </c>
      <c r="Z42" s="184">
        <v>0</v>
      </c>
      <c r="AA42" s="184">
        <v>0</v>
      </c>
      <c r="AB42" s="184">
        <v>0</v>
      </c>
      <c r="AC42" s="184">
        <v>0</v>
      </c>
      <c r="AD42" s="184">
        <v>0</v>
      </c>
      <c r="AE42" s="184">
        <v>0</v>
      </c>
      <c r="AF42" s="184">
        <v>0</v>
      </c>
      <c r="AG42" s="184">
        <v>0</v>
      </c>
      <c r="AH42" s="184">
        <v>0</v>
      </c>
      <c r="AI42" s="184">
        <v>0</v>
      </c>
      <c r="AJ42" s="184">
        <v>273074.03999999998</v>
      </c>
      <c r="AK42" s="184">
        <v>136537.01999999999</v>
      </c>
      <c r="AL42" s="184">
        <v>0</v>
      </c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</row>
    <row r="43" spans="1:153" s="36" customFormat="1" ht="12" customHeight="1" x14ac:dyDescent="0.2">
      <c r="A43" s="147">
        <v>7</v>
      </c>
      <c r="B43" s="169" t="s">
        <v>771</v>
      </c>
      <c r="C43" s="47">
        <v>165.06650809792845</v>
      </c>
      <c r="D43" s="164">
        <v>1972</v>
      </c>
      <c r="E43" s="165">
        <v>2025</v>
      </c>
      <c r="F43" s="47">
        <v>352628.42</v>
      </c>
      <c r="G43" s="148">
        <v>5064321.0599999996</v>
      </c>
      <c r="H43" s="146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6">
        <v>0</v>
      </c>
      <c r="O43" s="146">
        <v>0</v>
      </c>
      <c r="P43" s="146">
        <v>0</v>
      </c>
      <c r="Q43" s="146">
        <v>0</v>
      </c>
      <c r="R43" s="146">
        <v>0</v>
      </c>
      <c r="S43" s="146">
        <v>0</v>
      </c>
      <c r="T43" s="147">
        <v>0</v>
      </c>
      <c r="U43" s="146">
        <v>0</v>
      </c>
      <c r="V43" s="166" t="s">
        <v>231</v>
      </c>
      <c r="W43" s="146">
        <v>616</v>
      </c>
      <c r="X43" s="146">
        <v>4654710</v>
      </c>
      <c r="Y43" s="184">
        <v>0</v>
      </c>
      <c r="Z43" s="184">
        <v>0</v>
      </c>
      <c r="AA43" s="184">
        <v>0</v>
      </c>
      <c r="AB43" s="184">
        <v>0</v>
      </c>
      <c r="AC43" s="184">
        <v>0</v>
      </c>
      <c r="AD43" s="184">
        <v>0</v>
      </c>
      <c r="AE43" s="184">
        <v>0</v>
      </c>
      <c r="AF43" s="184">
        <v>0</v>
      </c>
      <c r="AG43" s="184">
        <v>0</v>
      </c>
      <c r="AH43" s="184">
        <v>0</v>
      </c>
      <c r="AI43" s="184">
        <v>0</v>
      </c>
      <c r="AJ43" s="184">
        <v>273074.03999999998</v>
      </c>
      <c r="AK43" s="184">
        <v>136537.01999999999</v>
      </c>
      <c r="AL43" s="184">
        <v>0</v>
      </c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</row>
    <row r="44" spans="1:153" s="36" customFormat="1" ht="12" customHeight="1" x14ac:dyDescent="0.2">
      <c r="A44" s="147">
        <v>8</v>
      </c>
      <c r="B44" s="169" t="s">
        <v>774</v>
      </c>
      <c r="C44" s="47">
        <v>69.180183137911783</v>
      </c>
      <c r="D44" s="164">
        <v>1963</v>
      </c>
      <c r="E44" s="165">
        <v>2023</v>
      </c>
      <c r="F44" s="47">
        <v>188881.39</v>
      </c>
      <c r="G44" s="148">
        <v>2915661.24</v>
      </c>
      <c r="H44" s="146">
        <v>0</v>
      </c>
      <c r="I44" s="148">
        <v>0</v>
      </c>
      <c r="J44" s="148">
        <v>0</v>
      </c>
      <c r="K44" s="148">
        <v>0</v>
      </c>
      <c r="L44" s="148">
        <v>0</v>
      </c>
      <c r="M44" s="148">
        <v>0</v>
      </c>
      <c r="N44" s="146">
        <v>0</v>
      </c>
      <c r="O44" s="146">
        <v>0</v>
      </c>
      <c r="P44" s="146">
        <v>0</v>
      </c>
      <c r="Q44" s="146">
        <v>0</v>
      </c>
      <c r="R44" s="146">
        <v>0</v>
      </c>
      <c r="S44" s="146">
        <v>0</v>
      </c>
      <c r="T44" s="101">
        <v>0</v>
      </c>
      <c r="U44" s="146">
        <v>0</v>
      </c>
      <c r="V44" s="166" t="s">
        <v>231</v>
      </c>
      <c r="W44" s="146">
        <v>370</v>
      </c>
      <c r="X44" s="146">
        <v>2795850</v>
      </c>
      <c r="Y44" s="185">
        <v>0</v>
      </c>
      <c r="Z44" s="185">
        <v>0</v>
      </c>
      <c r="AA44" s="185">
        <v>0</v>
      </c>
      <c r="AB44" s="185">
        <v>0</v>
      </c>
      <c r="AC44" s="185">
        <v>0</v>
      </c>
      <c r="AD44" s="185">
        <v>0</v>
      </c>
      <c r="AE44" s="185">
        <v>0</v>
      </c>
      <c r="AF44" s="185">
        <v>0</v>
      </c>
      <c r="AG44" s="185">
        <v>0</v>
      </c>
      <c r="AH44" s="185">
        <v>0</v>
      </c>
      <c r="AI44" s="185">
        <v>0</v>
      </c>
      <c r="AJ44" s="185">
        <v>79874.16</v>
      </c>
      <c r="AK44" s="185">
        <v>39937.08</v>
      </c>
      <c r="AL44" s="185">
        <v>0</v>
      </c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</row>
    <row r="45" spans="1:153" s="36" customFormat="1" ht="12" customHeight="1" x14ac:dyDescent="0.2">
      <c r="A45" s="147">
        <v>9</v>
      </c>
      <c r="B45" s="169" t="s">
        <v>775</v>
      </c>
      <c r="C45" s="47">
        <v>80.96660109715323</v>
      </c>
      <c r="D45" s="164">
        <v>1964</v>
      </c>
      <c r="E45" s="165">
        <v>2023</v>
      </c>
      <c r="F45" s="47">
        <v>172577.47</v>
      </c>
      <c r="G45" s="148">
        <v>2915661.24</v>
      </c>
      <c r="H45" s="146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  <c r="N45" s="146">
        <v>0</v>
      </c>
      <c r="O45" s="146">
        <v>0</v>
      </c>
      <c r="P45" s="146">
        <v>0</v>
      </c>
      <c r="Q45" s="146">
        <v>0</v>
      </c>
      <c r="R45" s="146">
        <v>0</v>
      </c>
      <c r="S45" s="146">
        <v>0</v>
      </c>
      <c r="T45" s="101">
        <v>0</v>
      </c>
      <c r="U45" s="146">
        <v>0</v>
      </c>
      <c r="V45" s="166" t="s">
        <v>231</v>
      </c>
      <c r="W45" s="146">
        <v>370</v>
      </c>
      <c r="X45" s="146">
        <v>2795850</v>
      </c>
      <c r="Y45" s="185">
        <v>0</v>
      </c>
      <c r="Z45" s="185">
        <v>0</v>
      </c>
      <c r="AA45" s="185">
        <v>0</v>
      </c>
      <c r="AB45" s="185">
        <v>0</v>
      </c>
      <c r="AC45" s="185">
        <v>0</v>
      </c>
      <c r="AD45" s="185">
        <v>0</v>
      </c>
      <c r="AE45" s="185">
        <v>0</v>
      </c>
      <c r="AF45" s="185">
        <v>0</v>
      </c>
      <c r="AG45" s="185">
        <v>0</v>
      </c>
      <c r="AH45" s="185">
        <v>0</v>
      </c>
      <c r="AI45" s="185">
        <v>0</v>
      </c>
      <c r="AJ45" s="185">
        <v>79874.16</v>
      </c>
      <c r="AK45" s="185">
        <v>39937.08</v>
      </c>
      <c r="AL45" s="185">
        <v>0</v>
      </c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</row>
    <row r="46" spans="1:153" s="36" customFormat="1" ht="12" customHeight="1" x14ac:dyDescent="0.2">
      <c r="A46" s="147">
        <v>10</v>
      </c>
      <c r="B46" s="169" t="s">
        <v>776</v>
      </c>
      <c r="C46" s="47">
        <v>79.558474517252293</v>
      </c>
      <c r="D46" s="164">
        <v>1963</v>
      </c>
      <c r="E46" s="165">
        <v>2023</v>
      </c>
      <c r="F46" s="47">
        <v>153663.34</v>
      </c>
      <c r="G46" s="148">
        <v>2915661.24</v>
      </c>
      <c r="H46" s="146">
        <v>0</v>
      </c>
      <c r="I46" s="148">
        <v>0</v>
      </c>
      <c r="J46" s="148">
        <v>0</v>
      </c>
      <c r="K46" s="148">
        <v>0</v>
      </c>
      <c r="L46" s="148">
        <v>0</v>
      </c>
      <c r="M46" s="148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01">
        <v>0</v>
      </c>
      <c r="U46" s="146">
        <v>0</v>
      </c>
      <c r="V46" s="166" t="s">
        <v>231</v>
      </c>
      <c r="W46" s="146">
        <v>370</v>
      </c>
      <c r="X46" s="146">
        <v>2795850</v>
      </c>
      <c r="Y46" s="185">
        <v>0</v>
      </c>
      <c r="Z46" s="185">
        <v>0</v>
      </c>
      <c r="AA46" s="185">
        <v>0</v>
      </c>
      <c r="AB46" s="185">
        <v>0</v>
      </c>
      <c r="AC46" s="185">
        <v>0</v>
      </c>
      <c r="AD46" s="185">
        <v>0</v>
      </c>
      <c r="AE46" s="185">
        <v>0</v>
      </c>
      <c r="AF46" s="185">
        <v>0</v>
      </c>
      <c r="AG46" s="185">
        <v>0</v>
      </c>
      <c r="AH46" s="185">
        <v>0</v>
      </c>
      <c r="AI46" s="185">
        <v>0</v>
      </c>
      <c r="AJ46" s="185">
        <v>79874.16</v>
      </c>
      <c r="AK46" s="185">
        <v>39937.08</v>
      </c>
      <c r="AL46" s="185">
        <v>0</v>
      </c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</row>
    <row r="47" spans="1:153" s="36" customFormat="1" ht="12" customHeight="1" x14ac:dyDescent="0.2">
      <c r="A47" s="147">
        <v>11</v>
      </c>
      <c r="B47" s="169" t="s">
        <v>778</v>
      </c>
      <c r="C47" s="47">
        <v>51.350355220872082</v>
      </c>
      <c r="D47" s="164">
        <v>1982</v>
      </c>
      <c r="E47" s="165">
        <v>2025</v>
      </c>
      <c r="F47" s="47">
        <v>278074.46999999997</v>
      </c>
      <c r="G47" s="148">
        <v>4267126.28</v>
      </c>
      <c r="H47" s="146">
        <v>0</v>
      </c>
      <c r="I47" s="148">
        <v>0</v>
      </c>
      <c r="J47" s="148">
        <v>0</v>
      </c>
      <c r="K47" s="148">
        <v>0</v>
      </c>
      <c r="L47" s="148">
        <v>0</v>
      </c>
      <c r="M47" s="148">
        <v>0</v>
      </c>
      <c r="N47" s="146">
        <v>0</v>
      </c>
      <c r="O47" s="146">
        <v>0</v>
      </c>
      <c r="P47" s="146">
        <v>0</v>
      </c>
      <c r="Q47" s="146">
        <v>0</v>
      </c>
      <c r="R47" s="146">
        <v>0</v>
      </c>
      <c r="S47" s="146">
        <v>0</v>
      </c>
      <c r="T47" s="147">
        <v>0</v>
      </c>
      <c r="U47" s="146">
        <v>0</v>
      </c>
      <c r="V47" s="166" t="s">
        <v>231</v>
      </c>
      <c r="W47" s="146">
        <v>547</v>
      </c>
      <c r="X47" s="146">
        <v>4133320</v>
      </c>
      <c r="Y47" s="184">
        <v>0</v>
      </c>
      <c r="Z47" s="184">
        <v>0</v>
      </c>
      <c r="AA47" s="184">
        <v>0</v>
      </c>
      <c r="AB47" s="184">
        <v>0</v>
      </c>
      <c r="AC47" s="184">
        <v>0</v>
      </c>
      <c r="AD47" s="184">
        <v>0</v>
      </c>
      <c r="AE47" s="184">
        <v>0</v>
      </c>
      <c r="AF47" s="184">
        <v>0</v>
      </c>
      <c r="AG47" s="184">
        <v>0</v>
      </c>
      <c r="AH47" s="184">
        <v>0</v>
      </c>
      <c r="AI47" s="184">
        <v>0</v>
      </c>
      <c r="AJ47" s="184">
        <v>89204.19</v>
      </c>
      <c r="AK47" s="184">
        <v>44602.09</v>
      </c>
      <c r="AL47" s="184">
        <v>0</v>
      </c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</row>
    <row r="48" spans="1:153" s="36" customFormat="1" ht="12" customHeight="1" x14ac:dyDescent="0.2">
      <c r="A48" s="147">
        <v>12</v>
      </c>
      <c r="B48" s="169" t="s">
        <v>779</v>
      </c>
      <c r="C48" s="47">
        <v>51.350160411564822</v>
      </c>
      <c r="D48" s="164">
        <v>1981</v>
      </c>
      <c r="E48" s="165">
        <v>2025</v>
      </c>
      <c r="F48" s="47">
        <v>273463.2</v>
      </c>
      <c r="G48" s="148">
        <v>4267126.28</v>
      </c>
      <c r="H48" s="146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6">
        <v>0</v>
      </c>
      <c r="O48" s="146">
        <v>0</v>
      </c>
      <c r="P48" s="146">
        <v>0</v>
      </c>
      <c r="Q48" s="146">
        <v>0</v>
      </c>
      <c r="R48" s="146">
        <v>0</v>
      </c>
      <c r="S48" s="146">
        <v>0</v>
      </c>
      <c r="T48" s="147">
        <v>0</v>
      </c>
      <c r="U48" s="146">
        <v>0</v>
      </c>
      <c r="V48" s="166" t="s">
        <v>231</v>
      </c>
      <c r="W48" s="146">
        <v>547</v>
      </c>
      <c r="X48" s="146">
        <v>4133320</v>
      </c>
      <c r="Y48" s="184">
        <v>0</v>
      </c>
      <c r="Z48" s="184">
        <v>0</v>
      </c>
      <c r="AA48" s="184">
        <v>0</v>
      </c>
      <c r="AB48" s="184">
        <v>0</v>
      </c>
      <c r="AC48" s="184">
        <v>0</v>
      </c>
      <c r="AD48" s="184">
        <v>0</v>
      </c>
      <c r="AE48" s="184">
        <v>0</v>
      </c>
      <c r="AF48" s="184">
        <v>0</v>
      </c>
      <c r="AG48" s="184">
        <v>0</v>
      </c>
      <c r="AH48" s="184">
        <v>0</v>
      </c>
      <c r="AI48" s="184">
        <v>0</v>
      </c>
      <c r="AJ48" s="184">
        <v>89204.19</v>
      </c>
      <c r="AK48" s="184">
        <v>44602.09</v>
      </c>
      <c r="AL48" s="184">
        <v>0</v>
      </c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</row>
    <row r="49" spans="1:153" s="36" customFormat="1" ht="12" customHeight="1" x14ac:dyDescent="0.2">
      <c r="A49" s="147">
        <v>13</v>
      </c>
      <c r="B49" s="169" t="s">
        <v>808</v>
      </c>
      <c r="C49" s="47"/>
      <c r="D49" s="164"/>
      <c r="E49" s="165"/>
      <c r="F49" s="47"/>
      <c r="G49" s="148">
        <v>10800215.390000001</v>
      </c>
      <c r="H49" s="146">
        <v>0</v>
      </c>
      <c r="I49" s="148">
        <v>0</v>
      </c>
      <c r="J49" s="148"/>
      <c r="K49" s="148">
        <v>0</v>
      </c>
      <c r="L49" s="148"/>
      <c r="M49" s="148">
        <v>0</v>
      </c>
      <c r="N49" s="146"/>
      <c r="O49" s="146">
        <v>0</v>
      </c>
      <c r="P49" s="146"/>
      <c r="Q49" s="146">
        <v>0</v>
      </c>
      <c r="R49" s="146"/>
      <c r="S49" s="146">
        <v>0</v>
      </c>
      <c r="T49" s="147">
        <v>0</v>
      </c>
      <c r="U49" s="146">
        <v>0</v>
      </c>
      <c r="V49" s="166" t="s">
        <v>230</v>
      </c>
      <c r="W49" s="146">
        <v>1007</v>
      </c>
      <c r="X49" s="146">
        <v>10414980</v>
      </c>
      <c r="Y49" s="203">
        <v>0</v>
      </c>
      <c r="Z49" s="203">
        <v>0</v>
      </c>
      <c r="AA49" s="203">
        <v>0</v>
      </c>
      <c r="AB49" s="203">
        <v>0</v>
      </c>
      <c r="AC49" s="203">
        <v>0</v>
      </c>
      <c r="AD49" s="203">
        <v>0</v>
      </c>
      <c r="AE49" s="203">
        <v>0</v>
      </c>
      <c r="AF49" s="203">
        <v>0</v>
      </c>
      <c r="AG49" s="203">
        <v>0</v>
      </c>
      <c r="AH49" s="203">
        <v>0</v>
      </c>
      <c r="AI49" s="203">
        <v>0</v>
      </c>
      <c r="AJ49" s="203">
        <v>258411.97</v>
      </c>
      <c r="AK49" s="203">
        <v>126823.42</v>
      </c>
      <c r="AL49" s="203">
        <v>0</v>
      </c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</row>
    <row r="50" spans="1:153" s="36" customFormat="1" ht="12" customHeight="1" x14ac:dyDescent="0.2">
      <c r="A50" s="147">
        <v>14</v>
      </c>
      <c r="B50" s="169" t="s">
        <v>809</v>
      </c>
      <c r="C50" s="47"/>
      <c r="D50" s="164"/>
      <c r="E50" s="165"/>
      <c r="F50" s="47"/>
      <c r="G50" s="148">
        <v>5474934.9699999997</v>
      </c>
      <c r="H50" s="146">
        <v>0</v>
      </c>
      <c r="I50" s="148">
        <v>0</v>
      </c>
      <c r="J50" s="148"/>
      <c r="K50" s="148">
        <v>0</v>
      </c>
      <c r="L50" s="148"/>
      <c r="M50" s="148">
        <v>0</v>
      </c>
      <c r="N50" s="146"/>
      <c r="O50" s="146">
        <v>0</v>
      </c>
      <c r="P50" s="146"/>
      <c r="Q50" s="146">
        <v>0</v>
      </c>
      <c r="R50" s="146"/>
      <c r="S50" s="146">
        <v>0</v>
      </c>
      <c r="T50" s="147">
        <v>0</v>
      </c>
      <c r="U50" s="146">
        <v>0</v>
      </c>
      <c r="V50" s="166" t="s">
        <v>230</v>
      </c>
      <c r="W50" s="146">
        <v>958.1</v>
      </c>
      <c r="X50" s="146">
        <v>5159598.76</v>
      </c>
      <c r="Y50" s="203">
        <v>0</v>
      </c>
      <c r="Z50" s="203">
        <v>0</v>
      </c>
      <c r="AA50" s="203">
        <v>0</v>
      </c>
      <c r="AB50" s="203">
        <v>0</v>
      </c>
      <c r="AC50" s="203">
        <v>0</v>
      </c>
      <c r="AD50" s="203">
        <v>0</v>
      </c>
      <c r="AE50" s="203">
        <v>0</v>
      </c>
      <c r="AF50" s="203">
        <v>0</v>
      </c>
      <c r="AG50" s="203">
        <v>0</v>
      </c>
      <c r="AH50" s="203">
        <v>0</v>
      </c>
      <c r="AI50" s="203">
        <v>0</v>
      </c>
      <c r="AJ50" s="203">
        <v>236353.7</v>
      </c>
      <c r="AK50" s="203">
        <v>78982.509999999995</v>
      </c>
      <c r="AL50" s="203">
        <v>0</v>
      </c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</row>
    <row r="51" spans="1:153" s="36" customFormat="1" ht="28.5" customHeight="1" x14ac:dyDescent="0.2">
      <c r="A51" s="204" t="s">
        <v>704</v>
      </c>
      <c r="B51" s="204"/>
      <c r="C51" s="47"/>
      <c r="D51" s="164"/>
      <c r="E51" s="167"/>
      <c r="F51" s="47"/>
      <c r="G51" s="194">
        <f>G37+G38+G39+G40+G41+G42+G43+G44+G45+G46+G47+G48+G49+G50</f>
        <v>70638530.610000014</v>
      </c>
      <c r="H51" s="194">
        <v>0</v>
      </c>
      <c r="I51" s="194">
        <v>0</v>
      </c>
      <c r="J51" s="194">
        <v>0</v>
      </c>
      <c r="K51" s="194">
        <v>0</v>
      </c>
      <c r="L51" s="194">
        <v>0</v>
      </c>
      <c r="M51" s="194">
        <v>0</v>
      </c>
      <c r="N51" s="194">
        <v>0</v>
      </c>
      <c r="O51" s="194">
        <v>0</v>
      </c>
      <c r="P51" s="194">
        <v>0</v>
      </c>
      <c r="Q51" s="194">
        <v>0</v>
      </c>
      <c r="R51" s="194">
        <v>0</v>
      </c>
      <c r="S51" s="194">
        <v>0</v>
      </c>
      <c r="T51" s="195">
        <v>0</v>
      </c>
      <c r="U51" s="194">
        <v>0</v>
      </c>
      <c r="V51" s="194" t="s">
        <v>200</v>
      </c>
      <c r="W51" s="194">
        <f>W37+W38+W39+W40+W41+W42+W43+W44+W45+W46+W47+W48+W49+W50</f>
        <v>8532.1</v>
      </c>
      <c r="X51" s="194">
        <f>X37+X38+X39+X40+X41+X42+X43+X44+X45+X46+X47+X48+X49+X50</f>
        <v>67398301.980000004</v>
      </c>
      <c r="Y51" s="194">
        <v>0</v>
      </c>
      <c r="Z51" s="194">
        <v>0</v>
      </c>
      <c r="AA51" s="194">
        <v>0</v>
      </c>
      <c r="AB51" s="194">
        <v>0</v>
      </c>
      <c r="AC51" s="194">
        <v>0</v>
      </c>
      <c r="AD51" s="194">
        <v>0</v>
      </c>
      <c r="AE51" s="194">
        <v>0</v>
      </c>
      <c r="AF51" s="194">
        <v>0</v>
      </c>
      <c r="AG51" s="194">
        <v>0</v>
      </c>
      <c r="AH51" s="194">
        <v>0</v>
      </c>
      <c r="AI51" s="194">
        <v>0</v>
      </c>
      <c r="AJ51" s="194">
        <f>AJ37+AJ38+AJ39+AJ40+AJ41+AJ42+AJ43+AJ44+AJ45+AJ46+AJ47+AJ48+AJ49+AJ50</f>
        <v>2174997.1199999996</v>
      </c>
      <c r="AK51" s="194">
        <f>AK37+AK38+AK39+AK40+AK41+AK42+AK43+AK44+AK45+AK46+AK47+AK48+AK49+AK50</f>
        <v>1065231.5099999998</v>
      </c>
      <c r="AL51" s="194">
        <v>0</v>
      </c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</row>
  </sheetData>
  <autoFilter ref="A12:AL51"/>
  <mergeCells count="72">
    <mergeCell ref="A36:AL36"/>
    <mergeCell ref="A51:B51"/>
    <mergeCell ref="AK7:AK8"/>
    <mergeCell ref="A35:AL35"/>
    <mergeCell ref="G6:G8"/>
    <mergeCell ref="M9:M11"/>
    <mergeCell ref="V9:V11"/>
    <mergeCell ref="O9:O11"/>
    <mergeCell ref="P8:Q8"/>
    <mergeCell ref="R8:S8"/>
    <mergeCell ref="AG7:AH8"/>
    <mergeCell ref="AA7:AB8"/>
    <mergeCell ref="AE9:AE11"/>
    <mergeCell ref="AF9:AF11"/>
    <mergeCell ref="A14:AL14"/>
    <mergeCell ref="H9:H11"/>
    <mergeCell ref="AI1:AL1"/>
    <mergeCell ref="AC7:AD8"/>
    <mergeCell ref="X2:AL2"/>
    <mergeCell ref="Y7:Z8"/>
    <mergeCell ref="A4:AL4"/>
    <mergeCell ref="A6:A11"/>
    <mergeCell ref="B6:B11"/>
    <mergeCell ref="N9:N11"/>
    <mergeCell ref="L9:L11"/>
    <mergeCell ref="F6:F8"/>
    <mergeCell ref="E6:E8"/>
    <mergeCell ref="E9:E11"/>
    <mergeCell ref="C6:C8"/>
    <mergeCell ref="AD9:AD11"/>
    <mergeCell ref="C9:C11"/>
    <mergeCell ref="G9:G11"/>
    <mergeCell ref="A13:B13"/>
    <mergeCell ref="AE7:AF8"/>
    <mergeCell ref="AB9:AB11"/>
    <mergeCell ref="P9:P11"/>
    <mergeCell ref="R9:R11"/>
    <mergeCell ref="AA9:AA11"/>
    <mergeCell ref="AL9:AL11"/>
    <mergeCell ref="AH9:AH11"/>
    <mergeCell ref="T7:U8"/>
    <mergeCell ref="J9:J11"/>
    <mergeCell ref="Q9:Q11"/>
    <mergeCell ref="AJ9:AJ11"/>
    <mergeCell ref="T9:T11"/>
    <mergeCell ref="U9:U11"/>
    <mergeCell ref="V7:X8"/>
    <mergeCell ref="Z9:Z11"/>
    <mergeCell ref="AC9:AC11"/>
    <mergeCell ref="W9:W11"/>
    <mergeCell ref="AI7:AI8"/>
    <mergeCell ref="H6:AD6"/>
    <mergeCell ref="H7:S7"/>
    <mergeCell ref="AE6:AL6"/>
    <mergeCell ref="I9:I11"/>
    <mergeCell ref="AK9:AK11"/>
    <mergeCell ref="S9:S11"/>
    <mergeCell ref="X9:X11"/>
    <mergeCell ref="AJ7:AJ8"/>
    <mergeCell ref="Y9:Y11"/>
    <mergeCell ref="AG9:AG11"/>
    <mergeCell ref="AL7:AL8"/>
    <mergeCell ref="J8:K8"/>
    <mergeCell ref="L8:M8"/>
    <mergeCell ref="N8:O8"/>
    <mergeCell ref="AI9:AI11"/>
    <mergeCell ref="K9:K11"/>
    <mergeCell ref="A34:B34"/>
    <mergeCell ref="A25:AL25"/>
    <mergeCell ref="A24:AL24"/>
    <mergeCell ref="A23:B23"/>
    <mergeCell ref="A15:AL15"/>
  </mergeCells>
  <phoneticPr fontId="49" type="noConversion"/>
  <pageMargins left="0.39370078740157483" right="0.31496062992125984" top="1.3779527559055118" bottom="0.31496062992125984" header="0" footer="0"/>
  <pageSetup scale="42" fitToWidth="0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16"/>
  <sheetViews>
    <sheetView view="pageBreakPreview" zoomScaleSheetLayoutView="100" workbookViewId="0">
      <selection activeCell="B6" sqref="B6:B8"/>
    </sheetView>
  </sheetViews>
  <sheetFormatPr defaultRowHeight="12.75" x14ac:dyDescent="0.2"/>
  <cols>
    <col min="1" max="1" width="7" style="2" customWidth="1"/>
    <col min="2" max="2" width="69" style="2" customWidth="1"/>
    <col min="3" max="3" width="16" style="2" customWidth="1"/>
    <col min="4" max="4" width="20.83203125" style="22" customWidth="1"/>
    <col min="5" max="5" width="14.6640625" style="41" customWidth="1"/>
    <col min="6" max="6" width="18.1640625" style="2" customWidth="1"/>
    <col min="7" max="7" width="23.5" style="2" customWidth="1"/>
    <col min="8" max="8" width="27.1640625" style="2" customWidth="1"/>
    <col min="9" max="9" width="9.33203125" style="2" customWidth="1"/>
    <col min="10" max="16384" width="9.33203125" style="2"/>
  </cols>
  <sheetData>
    <row r="1" spans="1:17" s="13" customFormat="1" ht="50.25" customHeight="1" x14ac:dyDescent="0.2">
      <c r="B1" s="31"/>
      <c r="C1" s="12"/>
      <c r="D1" s="12"/>
      <c r="E1" s="214" t="s">
        <v>815</v>
      </c>
      <c r="F1" s="214"/>
    </row>
    <row r="2" spans="1:17" s="32" customFormat="1" ht="45.75" customHeight="1" x14ac:dyDescent="0.2">
      <c r="A2" s="13"/>
      <c r="B2" s="13"/>
      <c r="C2" s="214" t="s">
        <v>812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s="13" customFormat="1" ht="12.75" customHeight="1" x14ac:dyDescent="0.2">
      <c r="A3" s="244" t="s">
        <v>800</v>
      </c>
      <c r="B3" s="245"/>
      <c r="C3" s="245"/>
      <c r="D3" s="245"/>
      <c r="E3" s="245"/>
      <c r="F3" s="245"/>
      <c r="G3" s="33"/>
      <c r="H3" s="33"/>
    </row>
    <row r="4" spans="1:17" s="13" customFormat="1" x14ac:dyDescent="0.2">
      <c r="A4" s="245"/>
      <c r="B4" s="245"/>
      <c r="C4" s="245"/>
      <c r="D4" s="245"/>
      <c r="E4" s="245"/>
      <c r="F4" s="245"/>
      <c r="G4" s="34"/>
      <c r="H4" s="34"/>
    </row>
    <row r="5" spans="1:17" s="32" customFormat="1" ht="4.5" customHeight="1" x14ac:dyDescent="0.2">
      <c r="A5" s="248"/>
      <c r="B5" s="248"/>
      <c r="C5" s="248"/>
      <c r="D5" s="248"/>
      <c r="E5" s="248"/>
      <c r="F5" s="248"/>
    </row>
    <row r="6" spans="1:17" s="32" customFormat="1" x14ac:dyDescent="0.2">
      <c r="A6" s="246" t="s">
        <v>234</v>
      </c>
      <c r="B6" s="246" t="s">
        <v>257</v>
      </c>
      <c r="C6" s="251" t="s">
        <v>157</v>
      </c>
      <c r="D6" s="253" t="s">
        <v>198</v>
      </c>
      <c r="E6" s="253" t="s">
        <v>172</v>
      </c>
      <c r="F6" s="246" t="s">
        <v>158</v>
      </c>
    </row>
    <row r="7" spans="1:17" s="32" customFormat="1" ht="31.5" customHeight="1" x14ac:dyDescent="0.2">
      <c r="A7" s="249"/>
      <c r="B7" s="249"/>
      <c r="C7" s="252"/>
      <c r="D7" s="254"/>
      <c r="E7" s="254"/>
      <c r="F7" s="247"/>
    </row>
    <row r="8" spans="1:17" s="32" customFormat="1" x14ac:dyDescent="0.2">
      <c r="A8" s="250"/>
      <c r="B8" s="250"/>
      <c r="C8" s="5" t="s">
        <v>159</v>
      </c>
      <c r="D8" s="10" t="s">
        <v>160</v>
      </c>
      <c r="E8" s="10" t="s">
        <v>171</v>
      </c>
      <c r="F8" s="179" t="s">
        <v>161</v>
      </c>
    </row>
    <row r="9" spans="1:17" s="32" customFormat="1" ht="12.75" customHeight="1" x14ac:dyDescent="0.2">
      <c r="A9" s="179">
        <v>1</v>
      </c>
      <c r="B9" s="179">
        <v>2</v>
      </c>
      <c r="C9" s="18">
        <v>3</v>
      </c>
      <c r="D9" s="10">
        <v>4</v>
      </c>
      <c r="E9" s="10">
        <v>5</v>
      </c>
      <c r="F9" s="179">
        <v>6</v>
      </c>
    </row>
    <row r="10" spans="1:17" s="32" customFormat="1" ht="12.75" customHeight="1" x14ac:dyDescent="0.2">
      <c r="A10" s="242" t="s">
        <v>798</v>
      </c>
      <c r="B10" s="243"/>
      <c r="C10" s="189">
        <f>C11+C13+C15</f>
        <v>41798.1</v>
      </c>
      <c r="D10" s="190">
        <f>D11+D13+D15</f>
        <v>1918</v>
      </c>
      <c r="E10" s="190">
        <f>E11+E13+E15</f>
        <v>29</v>
      </c>
      <c r="F10" s="189">
        <f>F11+F13+F15</f>
        <v>144699460.13999999</v>
      </c>
      <c r="G10" s="103"/>
      <c r="H10" s="103"/>
    </row>
    <row r="11" spans="1:17" s="32" customFormat="1" ht="12.75" customHeight="1" x14ac:dyDescent="0.2">
      <c r="A11" s="242" t="s">
        <v>794</v>
      </c>
      <c r="B11" s="243"/>
      <c r="C11" s="186">
        <v>7338.3</v>
      </c>
      <c r="D11" s="187">
        <v>306</v>
      </c>
      <c r="E11" s="188">
        <v>7</v>
      </c>
      <c r="F11" s="186">
        <v>24560006.57</v>
      </c>
    </row>
    <row r="12" spans="1:17" s="32" customFormat="1" x14ac:dyDescent="0.2">
      <c r="A12" s="40">
        <v>1</v>
      </c>
      <c r="B12" s="180" t="s">
        <v>705</v>
      </c>
      <c r="C12" s="178">
        <v>7338.3</v>
      </c>
      <c r="D12" s="39">
        <v>306</v>
      </c>
      <c r="E12" s="10">
        <v>7</v>
      </c>
      <c r="F12" s="178">
        <v>24560006.57</v>
      </c>
    </row>
    <row r="13" spans="1:17" s="32" customFormat="1" ht="12.75" customHeight="1" x14ac:dyDescent="0.2">
      <c r="A13" s="242" t="s">
        <v>795</v>
      </c>
      <c r="B13" s="243"/>
      <c r="C13" s="186">
        <v>16225.96</v>
      </c>
      <c r="D13" s="187">
        <v>795</v>
      </c>
      <c r="E13" s="187">
        <v>8</v>
      </c>
      <c r="F13" s="186">
        <v>49500922.960000001</v>
      </c>
      <c r="G13" s="127"/>
      <c r="H13" s="103"/>
    </row>
    <row r="14" spans="1:17" s="32" customFormat="1" x14ac:dyDescent="0.2">
      <c r="A14" s="40">
        <v>1</v>
      </c>
      <c r="B14" s="180" t="s">
        <v>705</v>
      </c>
      <c r="C14" s="178">
        <v>16225.96</v>
      </c>
      <c r="D14" s="39">
        <v>795</v>
      </c>
      <c r="E14" s="10">
        <v>8</v>
      </c>
      <c r="F14" s="178">
        <v>49500922.960000001</v>
      </c>
    </row>
    <row r="15" spans="1:17" s="32" customFormat="1" ht="12.75" customHeight="1" x14ac:dyDescent="0.2">
      <c r="A15" s="242" t="s">
        <v>796</v>
      </c>
      <c r="B15" s="243"/>
      <c r="C15" s="186">
        <v>18233.84</v>
      </c>
      <c r="D15" s="187">
        <v>817</v>
      </c>
      <c r="E15" s="187">
        <v>14</v>
      </c>
      <c r="F15" s="186">
        <f>F16</f>
        <v>70638530.609999999</v>
      </c>
      <c r="G15" s="127"/>
      <c r="H15" s="103"/>
    </row>
    <row r="16" spans="1:17" s="32" customFormat="1" x14ac:dyDescent="0.2">
      <c r="A16" s="40">
        <v>1</v>
      </c>
      <c r="B16" s="180" t="s">
        <v>705</v>
      </c>
      <c r="C16" s="178">
        <v>18233.84</v>
      </c>
      <c r="D16" s="39">
        <v>817</v>
      </c>
      <c r="E16" s="10">
        <v>14</v>
      </c>
      <c r="F16" s="178">
        <v>70638530.609999999</v>
      </c>
    </row>
  </sheetData>
  <autoFilter ref="A9:Q16"/>
  <mergeCells count="15">
    <mergeCell ref="A15:B15"/>
    <mergeCell ref="G2:Q2"/>
    <mergeCell ref="C2:F2"/>
    <mergeCell ref="E1:F1"/>
    <mergeCell ref="A3:F4"/>
    <mergeCell ref="A13:B13"/>
    <mergeCell ref="A11:B11"/>
    <mergeCell ref="F6:F7"/>
    <mergeCell ref="A5:F5"/>
    <mergeCell ref="A6:A8"/>
    <mergeCell ref="A10:B10"/>
    <mergeCell ref="B6:B8"/>
    <mergeCell ref="C6:C7"/>
    <mergeCell ref="D6:D7"/>
    <mergeCell ref="E6:E7"/>
  </mergeCells>
  <phoneticPr fontId="49" type="noConversion"/>
  <pageMargins left="0.39370078740157483" right="0.39370078740157483" top="1.3779527559055118" bottom="0.39370078740157483" header="0" footer="0"/>
  <pageSetup fitToWidth="0"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zoomScaleSheetLayoutView="100" workbookViewId="0">
      <selection activeCell="N30" sqref="N30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8" width="23" style="1" hidden="1" customWidth="1"/>
    <col min="9" max="10" width="23" style="1" customWidth="1"/>
    <col min="11" max="11" width="18.5" style="1" customWidth="1"/>
    <col min="12" max="12" width="51.1640625" style="1" customWidth="1"/>
    <col min="13" max="13" width="20.6640625" style="2" customWidth="1"/>
    <col min="14" max="14" width="12.5" style="2" customWidth="1"/>
    <col min="15" max="16" width="9.33203125" style="2"/>
    <col min="17" max="17" width="11.5" style="2" bestFit="1" customWidth="1"/>
    <col min="18" max="16384" width="9.33203125" style="2"/>
  </cols>
  <sheetData>
    <row r="1" spans="1:14" s="4" customFormat="1" ht="51" customHeight="1" x14ac:dyDescent="0.2">
      <c r="A1" s="255" t="s">
        <v>696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4" s="37" customFormat="1" ht="21" customHeight="1" x14ac:dyDescent="0.2">
      <c r="A2" s="230" t="s">
        <v>234</v>
      </c>
      <c r="B2" s="230" t="s">
        <v>156</v>
      </c>
      <c r="C2" s="256" t="s">
        <v>246</v>
      </c>
      <c r="D2" s="256" t="s">
        <v>260</v>
      </c>
      <c r="E2" s="107"/>
      <c r="F2" s="107"/>
      <c r="G2" s="115" t="s">
        <v>692</v>
      </c>
      <c r="H2" s="120" t="s">
        <v>692</v>
      </c>
      <c r="I2" s="230" t="s">
        <v>692</v>
      </c>
      <c r="J2" s="230" t="s">
        <v>717</v>
      </c>
      <c r="K2" s="232" t="s">
        <v>694</v>
      </c>
      <c r="L2" s="257" t="s">
        <v>695</v>
      </c>
    </row>
    <row r="3" spans="1:14" s="37" customFormat="1" ht="21" customHeight="1" x14ac:dyDescent="0.2">
      <c r="A3" s="230"/>
      <c r="B3" s="230"/>
      <c r="C3" s="256"/>
      <c r="D3" s="256"/>
      <c r="E3" s="107"/>
      <c r="F3" s="107"/>
      <c r="G3" s="116"/>
      <c r="H3" s="121"/>
      <c r="I3" s="230"/>
      <c r="J3" s="230"/>
      <c r="K3" s="232"/>
      <c r="L3" s="258"/>
    </row>
    <row r="4" spans="1:14" s="37" customFormat="1" ht="78" customHeight="1" x14ac:dyDescent="0.2">
      <c r="A4" s="230"/>
      <c r="B4" s="230"/>
      <c r="C4" s="256"/>
      <c r="D4" s="256"/>
      <c r="E4" s="107"/>
      <c r="F4" s="107"/>
      <c r="G4" s="116"/>
      <c r="H4" s="121"/>
      <c r="I4" s="230"/>
      <c r="J4" s="230"/>
      <c r="K4" s="232"/>
      <c r="L4" s="258"/>
    </row>
    <row r="5" spans="1:14" s="37" customFormat="1" ht="9" customHeight="1" x14ac:dyDescent="0.2">
      <c r="A5" s="230"/>
      <c r="B5" s="230"/>
      <c r="C5" s="231" t="s">
        <v>221</v>
      </c>
      <c r="D5" s="231" t="s">
        <v>221</v>
      </c>
      <c r="E5" s="107"/>
      <c r="F5" s="107"/>
      <c r="G5" s="116"/>
      <c r="H5" s="121"/>
      <c r="I5" s="230"/>
      <c r="J5" s="230"/>
      <c r="K5" s="232"/>
      <c r="L5" s="258"/>
    </row>
    <row r="6" spans="1:14" s="37" customFormat="1" ht="9.75" customHeight="1" x14ac:dyDescent="0.2">
      <c r="A6" s="230"/>
      <c r="B6" s="230"/>
      <c r="C6" s="231"/>
      <c r="D6" s="231"/>
      <c r="E6" s="107"/>
      <c r="F6" s="107"/>
      <c r="G6" s="117"/>
      <c r="H6" s="122"/>
      <c r="I6" s="230"/>
      <c r="J6" s="230"/>
      <c r="K6" s="232"/>
      <c r="L6" s="258"/>
    </row>
    <row r="7" spans="1:14" s="37" customFormat="1" ht="25.5" customHeight="1" x14ac:dyDescent="0.2">
      <c r="A7" s="230"/>
      <c r="B7" s="230"/>
      <c r="C7" s="231"/>
      <c r="D7" s="231"/>
      <c r="E7" s="107"/>
      <c r="F7" s="107"/>
      <c r="G7" s="118"/>
      <c r="H7" s="119"/>
      <c r="I7" s="230"/>
      <c r="J7" s="230"/>
      <c r="K7" s="232"/>
      <c r="L7" s="259"/>
    </row>
    <row r="8" spans="1:14" s="37" customFormat="1" ht="12" customHeight="1" x14ac:dyDescent="0.2">
      <c r="A8" s="106" t="s">
        <v>162</v>
      </c>
      <c r="B8" s="114" t="s">
        <v>163</v>
      </c>
      <c r="C8" s="106"/>
      <c r="D8" s="106"/>
      <c r="E8" s="106"/>
      <c r="F8" s="106"/>
      <c r="G8" s="106">
        <v>3</v>
      </c>
      <c r="H8" s="106">
        <v>4</v>
      </c>
      <c r="I8" s="106">
        <v>3</v>
      </c>
      <c r="J8" s="111">
        <v>4</v>
      </c>
      <c r="K8" s="106">
        <v>5</v>
      </c>
      <c r="L8" s="106">
        <v>6</v>
      </c>
    </row>
    <row r="9" spans="1:14" s="36" customFormat="1" ht="12" customHeight="1" x14ac:dyDescent="0.2">
      <c r="A9" s="229" t="s">
        <v>292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1:14" s="36" customFormat="1" ht="12" customHeight="1" x14ac:dyDescent="0.2">
      <c r="A10" s="260" t="s">
        <v>311</v>
      </c>
      <c r="B10" s="260"/>
      <c r="C10" s="43" t="e">
        <v>#REF!</v>
      </c>
      <c r="D10" s="43"/>
      <c r="E10" s="43"/>
      <c r="F10" s="43"/>
      <c r="G10" s="43">
        <f>G167+G176+G181+G188+G193+G201+G207+G220+G227+G230+G236+G239+G246+G249+G252+G256+G263+G266+G275+G278+G282+G287+G291+G301+G304+G308+G311+G316+G319+G323+G330+G334+G338+G343+G346+G356+G359+G326</f>
        <v>1108962538.7200003</v>
      </c>
      <c r="H10" s="43">
        <f>H167+H176+H181+H188+H193+H201+H207+H220+H227+H230+H236+H239+H246+H249+H252+H256+H263+H266+H275+H278+H282+H287+H291+H301+H304+H308+H311+H316+H319+H323+H330+H334+H338+H343+H346+H356+H359+H326</f>
        <v>1101304060.5300002</v>
      </c>
      <c r="I10" s="43">
        <f>I167+I176+I181+I188+I193+I201+I207+I220+I227+I230+I236+I239+I246+I249+I252+I256+I263+I266+I275+I278+I282+I287+I291+I301+I304+I308+I311+I316+I319+I323+I330+I334+I338+I343+I346+I356+I359+I326</f>
        <v>1089282970.2500002</v>
      </c>
      <c r="J10" s="43">
        <f>J167+J176+J181+J188+J193+J201+J207+J220+J227+J230+J236+J239+J246+J249+J252+J256+J263+J266+J275+J278+J282+J287+J291+J301+J304+J308+J311+J316+J319+J323+J330+J334+J338+J343+J346+J356+J359+J326</f>
        <v>1016577323.3799994</v>
      </c>
      <c r="K10" s="43">
        <f>K167+K176+K181+K188+K193+K201+K207+K220+K227+K230+K236+K239+K246+K249+K252+K256+K263+K266+K275+K278+K282+K287+K291+K301+K304+K308+K311+K316+K319+K323+K330+K334+K338+K343+K346+K356+K359+K326</f>
        <v>-72705646.870000005</v>
      </c>
      <c r="L10" s="43"/>
    </row>
    <row r="11" spans="1:14" s="36" customFormat="1" ht="12" customHeight="1" x14ac:dyDescent="0.2">
      <c r="A11" s="229" t="s">
        <v>174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</row>
    <row r="12" spans="1:14" s="36" customFormat="1" ht="12" customHeight="1" x14ac:dyDescent="0.2">
      <c r="A12" s="44">
        <v>1</v>
      </c>
      <c r="B12" s="50" t="s">
        <v>301</v>
      </c>
      <c r="C12" s="52">
        <v>2697.2</v>
      </c>
      <c r="D12" s="52"/>
      <c r="E12" s="53"/>
      <c r="F12" s="53"/>
      <c r="G12" s="43">
        <v>3774636.46</v>
      </c>
      <c r="H12" s="43">
        <v>2681274.38</v>
      </c>
      <c r="I12" s="43">
        <v>2681274.38</v>
      </c>
      <c r="J12" s="43">
        <v>2681274.38</v>
      </c>
      <c r="K12" s="48">
        <f>J12-I12</f>
        <v>0</v>
      </c>
      <c r="L12" s="48"/>
      <c r="N12" s="49"/>
    </row>
    <row r="13" spans="1:14" s="36" customFormat="1" ht="11.25" customHeight="1" x14ac:dyDescent="0.2">
      <c r="A13" s="44">
        <v>2</v>
      </c>
      <c r="B13" s="50" t="s">
        <v>380</v>
      </c>
      <c r="C13" s="52">
        <v>2154.1</v>
      </c>
      <c r="D13" s="52"/>
      <c r="E13" s="53"/>
      <c r="F13" s="53"/>
      <c r="G13" s="43">
        <v>2976923.05</v>
      </c>
      <c r="H13" s="43">
        <v>2976923.05</v>
      </c>
      <c r="I13" s="43">
        <v>2976923.05</v>
      </c>
      <c r="J13" s="43">
        <v>2743897.31</v>
      </c>
      <c r="K13" s="48">
        <f t="shared" ref="K13:K76" si="0">J13-I13</f>
        <v>-233025.73999999976</v>
      </c>
      <c r="L13" s="48" t="s">
        <v>716</v>
      </c>
      <c r="M13" s="49"/>
      <c r="N13" s="49"/>
    </row>
    <row r="14" spans="1:14" s="36" customFormat="1" ht="12" customHeight="1" x14ac:dyDescent="0.2">
      <c r="A14" s="44">
        <v>3</v>
      </c>
      <c r="B14" s="50" t="s">
        <v>381</v>
      </c>
      <c r="C14" s="52">
        <v>4019.9</v>
      </c>
      <c r="D14" s="52"/>
      <c r="E14" s="53"/>
      <c r="F14" s="53"/>
      <c r="G14" s="43">
        <v>3724059.58</v>
      </c>
      <c r="H14" s="43">
        <v>3724059.58</v>
      </c>
      <c r="I14" s="43">
        <v>1627827.6</v>
      </c>
      <c r="J14" s="43">
        <v>1627827.6</v>
      </c>
      <c r="K14" s="48">
        <f t="shared" si="0"/>
        <v>0</v>
      </c>
      <c r="L14" s="48"/>
      <c r="N14" s="49"/>
    </row>
    <row r="15" spans="1:14" s="36" customFormat="1" ht="12" customHeight="1" x14ac:dyDescent="0.2">
      <c r="A15" s="44">
        <v>4</v>
      </c>
      <c r="B15" s="50" t="s">
        <v>382</v>
      </c>
      <c r="C15" s="52">
        <v>9829.9</v>
      </c>
      <c r="D15" s="52"/>
      <c r="E15" s="53"/>
      <c r="F15" s="53"/>
      <c r="G15" s="43">
        <v>4787238.24</v>
      </c>
      <c r="H15" s="43">
        <v>4787238.24</v>
      </c>
      <c r="I15" s="43">
        <v>4787238.24</v>
      </c>
      <c r="J15" s="43">
        <v>4646991.08</v>
      </c>
      <c r="K15" s="48">
        <f t="shared" si="0"/>
        <v>-140247.16000000015</v>
      </c>
      <c r="L15" s="48" t="s">
        <v>716</v>
      </c>
      <c r="N15" s="49"/>
    </row>
    <row r="16" spans="1:14" s="36" customFormat="1" ht="12" customHeight="1" x14ac:dyDescent="0.2">
      <c r="A16" s="44">
        <v>5</v>
      </c>
      <c r="B16" s="50" t="s">
        <v>383</v>
      </c>
      <c r="C16" s="52">
        <v>11948.5</v>
      </c>
      <c r="D16" s="52"/>
      <c r="E16" s="53"/>
      <c r="F16" s="53"/>
      <c r="G16" s="43">
        <v>8084730.0800000001</v>
      </c>
      <c r="H16" s="43">
        <v>8084730.0800000001</v>
      </c>
      <c r="I16" s="43">
        <v>8084730.0800000001</v>
      </c>
      <c r="J16" s="43">
        <v>8084730.0800000001</v>
      </c>
      <c r="K16" s="48">
        <f t="shared" si="0"/>
        <v>0</v>
      </c>
      <c r="L16" s="48"/>
      <c r="N16" s="49"/>
    </row>
    <row r="17" spans="1:14" s="36" customFormat="1" ht="12" customHeight="1" x14ac:dyDescent="0.2">
      <c r="A17" s="44">
        <v>6</v>
      </c>
      <c r="B17" s="50" t="s">
        <v>385</v>
      </c>
      <c r="C17" s="52"/>
      <c r="D17" s="52"/>
      <c r="E17" s="53"/>
      <c r="F17" s="53"/>
      <c r="G17" s="43">
        <v>2883792.32</v>
      </c>
      <c r="H17" s="43">
        <v>2883792.32</v>
      </c>
      <c r="I17" s="43">
        <v>2883792.32</v>
      </c>
      <c r="J17" s="43">
        <v>2883792.32</v>
      </c>
      <c r="K17" s="48">
        <f t="shared" si="0"/>
        <v>0</v>
      </c>
      <c r="L17" s="48"/>
      <c r="N17" s="49"/>
    </row>
    <row r="18" spans="1:14" s="36" customFormat="1" ht="12" customHeight="1" x14ac:dyDescent="0.2">
      <c r="A18" s="44">
        <v>7</v>
      </c>
      <c r="B18" s="50" t="s">
        <v>384</v>
      </c>
      <c r="C18" s="52"/>
      <c r="D18" s="52"/>
      <c r="E18" s="53"/>
      <c r="F18" s="53"/>
      <c r="G18" s="43">
        <v>8472918.6999999993</v>
      </c>
      <c r="H18" s="43">
        <v>8472918.6999999993</v>
      </c>
      <c r="I18" s="43">
        <v>6569103.9800000004</v>
      </c>
      <c r="J18" s="43">
        <v>6569103.9800000004</v>
      </c>
      <c r="K18" s="48">
        <f t="shared" si="0"/>
        <v>0</v>
      </c>
      <c r="L18" s="48"/>
      <c r="N18" s="49"/>
    </row>
    <row r="19" spans="1:14" s="36" customFormat="1" ht="12" customHeight="1" x14ac:dyDescent="0.2">
      <c r="A19" s="44">
        <v>8</v>
      </c>
      <c r="B19" s="50" t="s">
        <v>366</v>
      </c>
      <c r="C19" s="46"/>
      <c r="D19" s="35"/>
      <c r="E19" s="47"/>
      <c r="F19" s="51"/>
      <c r="G19" s="43">
        <v>4678574.0599999996</v>
      </c>
      <c r="H19" s="43">
        <v>3625384.5</v>
      </c>
      <c r="I19" s="43">
        <v>3625384.5</v>
      </c>
      <c r="J19" s="43">
        <v>3625384.5</v>
      </c>
      <c r="K19" s="48">
        <f t="shared" si="0"/>
        <v>0</v>
      </c>
      <c r="L19" s="48"/>
      <c r="N19" s="49"/>
    </row>
    <row r="20" spans="1:14" s="36" customFormat="1" ht="12" customHeight="1" x14ac:dyDescent="0.2">
      <c r="A20" s="44">
        <v>9</v>
      </c>
      <c r="B20" s="50" t="s">
        <v>387</v>
      </c>
      <c r="C20" s="52"/>
      <c r="D20" s="52"/>
      <c r="E20" s="53"/>
      <c r="F20" s="53"/>
      <c r="G20" s="43">
        <v>6650138.9500000002</v>
      </c>
      <c r="H20" s="43">
        <v>6650138.9500000002</v>
      </c>
      <c r="I20" s="43">
        <v>6650138.9500000002</v>
      </c>
      <c r="J20" s="43">
        <v>5057781.4400000004</v>
      </c>
      <c r="K20" s="48">
        <f t="shared" si="0"/>
        <v>-1592357.5099999998</v>
      </c>
      <c r="L20" s="48" t="s">
        <v>716</v>
      </c>
      <c r="N20" s="49"/>
    </row>
    <row r="21" spans="1:14" s="36" customFormat="1" ht="12" customHeight="1" x14ac:dyDescent="0.2">
      <c r="A21" s="44">
        <v>10</v>
      </c>
      <c r="B21" s="50" t="s">
        <v>388</v>
      </c>
      <c r="C21" s="52"/>
      <c r="D21" s="52"/>
      <c r="E21" s="53"/>
      <c r="F21" s="53"/>
      <c r="G21" s="43">
        <v>5547043.4800000004</v>
      </c>
      <c r="H21" s="43">
        <v>5547043.4800000004</v>
      </c>
      <c r="I21" s="43">
        <v>5547043.4800000004</v>
      </c>
      <c r="J21" s="43">
        <v>5547043.4800000004</v>
      </c>
      <c r="K21" s="48">
        <f t="shared" si="0"/>
        <v>0</v>
      </c>
      <c r="L21" s="48"/>
      <c r="N21" s="49"/>
    </row>
    <row r="22" spans="1:14" s="36" customFormat="1" ht="12" customHeight="1" x14ac:dyDescent="0.2">
      <c r="A22" s="44">
        <v>11</v>
      </c>
      <c r="B22" s="50" t="s">
        <v>389</v>
      </c>
      <c r="C22" s="52"/>
      <c r="D22" s="52"/>
      <c r="E22" s="53"/>
      <c r="F22" s="53"/>
      <c r="G22" s="43">
        <v>5579405.3899999997</v>
      </c>
      <c r="H22" s="43">
        <v>5579405.3899999997</v>
      </c>
      <c r="I22" s="43">
        <v>5579405.3899999997</v>
      </c>
      <c r="J22" s="43">
        <v>5579405.3899999997</v>
      </c>
      <c r="K22" s="48">
        <f t="shared" si="0"/>
        <v>0</v>
      </c>
      <c r="L22" s="48"/>
      <c r="N22" s="49"/>
    </row>
    <row r="23" spans="1:14" s="36" customFormat="1" ht="12" customHeight="1" x14ac:dyDescent="0.2">
      <c r="A23" s="44">
        <v>12</v>
      </c>
      <c r="B23" s="50" t="s">
        <v>390</v>
      </c>
      <c r="C23" s="52"/>
      <c r="D23" s="52"/>
      <c r="E23" s="53"/>
      <c r="F23" s="53"/>
      <c r="G23" s="43">
        <v>5547587.9900000002</v>
      </c>
      <c r="H23" s="43">
        <v>5547587.9900000002</v>
      </c>
      <c r="I23" s="43">
        <v>5547587.9900000002</v>
      </c>
      <c r="J23" s="43">
        <v>5186367.79</v>
      </c>
      <c r="K23" s="48">
        <f t="shared" si="0"/>
        <v>-361220.20000000019</v>
      </c>
      <c r="L23" s="48" t="s">
        <v>716</v>
      </c>
      <c r="N23" s="49"/>
    </row>
    <row r="24" spans="1:14" s="36" customFormat="1" ht="12" customHeight="1" x14ac:dyDescent="0.2">
      <c r="A24" s="44">
        <v>13</v>
      </c>
      <c r="B24" s="50" t="s">
        <v>391</v>
      </c>
      <c r="C24" s="52"/>
      <c r="D24" s="52"/>
      <c r="E24" s="53"/>
      <c r="F24" s="53"/>
      <c r="G24" s="43">
        <v>5778875.1100000003</v>
      </c>
      <c r="H24" s="43">
        <v>5778875.1100000003</v>
      </c>
      <c r="I24" s="43">
        <v>5778875.1100000003</v>
      </c>
      <c r="J24" s="43">
        <v>5778875.1100000003</v>
      </c>
      <c r="K24" s="48">
        <f t="shared" si="0"/>
        <v>0</v>
      </c>
      <c r="L24" s="48"/>
      <c r="N24" s="49"/>
    </row>
    <row r="25" spans="1:14" s="36" customFormat="1" ht="12" customHeight="1" x14ac:dyDescent="0.2">
      <c r="A25" s="44">
        <v>14</v>
      </c>
      <c r="B25" s="50" t="s">
        <v>392</v>
      </c>
      <c r="C25" s="52"/>
      <c r="D25" s="52"/>
      <c r="E25" s="53"/>
      <c r="F25" s="53"/>
      <c r="G25" s="43">
        <v>5505675.3899999997</v>
      </c>
      <c r="H25" s="43">
        <v>5505675.3899999997</v>
      </c>
      <c r="I25" s="43">
        <v>5505675.3899999997</v>
      </c>
      <c r="J25" s="43">
        <v>5539336.8200000003</v>
      </c>
      <c r="K25" s="48">
        <f t="shared" si="0"/>
        <v>33661.430000000633</v>
      </c>
      <c r="L25" s="48" t="s">
        <v>716</v>
      </c>
      <c r="N25" s="49"/>
    </row>
    <row r="26" spans="1:14" s="36" customFormat="1" ht="12" customHeight="1" x14ac:dyDescent="0.2">
      <c r="A26" s="44">
        <v>15</v>
      </c>
      <c r="B26" s="50" t="s">
        <v>357</v>
      </c>
      <c r="C26" s="52"/>
      <c r="D26" s="52"/>
      <c r="E26" s="53"/>
      <c r="F26" s="53"/>
      <c r="G26" s="43">
        <v>7070585.5</v>
      </c>
      <c r="H26" s="43">
        <v>7070585.5</v>
      </c>
      <c r="I26" s="43">
        <v>7070585.5</v>
      </c>
      <c r="J26" s="43">
        <v>4705237.8499999996</v>
      </c>
      <c r="K26" s="48">
        <f t="shared" si="0"/>
        <v>-2365347.6500000004</v>
      </c>
      <c r="L26" s="48" t="s">
        <v>716</v>
      </c>
      <c r="N26" s="49"/>
    </row>
    <row r="27" spans="1:14" s="36" customFormat="1" ht="12" customHeight="1" x14ac:dyDescent="0.2">
      <c r="A27" s="44">
        <v>16</v>
      </c>
      <c r="B27" s="50" t="s">
        <v>393</v>
      </c>
      <c r="C27" s="52"/>
      <c r="D27" s="52"/>
      <c r="E27" s="53"/>
      <c r="F27" s="53"/>
      <c r="G27" s="43">
        <v>3144742.76</v>
      </c>
      <c r="H27" s="43">
        <v>3144742.76</v>
      </c>
      <c r="I27" s="43">
        <v>2992027.73</v>
      </c>
      <c r="J27" s="43">
        <v>2992027.73</v>
      </c>
      <c r="K27" s="48">
        <f t="shared" si="0"/>
        <v>0</v>
      </c>
      <c r="L27" s="48"/>
      <c r="N27" s="49"/>
    </row>
    <row r="28" spans="1:14" s="36" customFormat="1" ht="12" customHeight="1" x14ac:dyDescent="0.2">
      <c r="A28" s="44">
        <v>17</v>
      </c>
      <c r="B28" s="50" t="s">
        <v>394</v>
      </c>
      <c r="C28" s="52"/>
      <c r="D28" s="52"/>
      <c r="E28" s="53"/>
      <c r="F28" s="53"/>
      <c r="G28" s="43">
        <v>5418504.3499999996</v>
      </c>
      <c r="H28" s="43">
        <v>5418504.3499999996</v>
      </c>
      <c r="I28" s="43">
        <v>5418504.3499999996</v>
      </c>
      <c r="J28" s="43">
        <v>5418504.3499999996</v>
      </c>
      <c r="K28" s="48">
        <f t="shared" si="0"/>
        <v>0</v>
      </c>
      <c r="L28" s="48"/>
      <c r="N28" s="49"/>
    </row>
    <row r="29" spans="1:14" s="36" customFormat="1" ht="12" customHeight="1" x14ac:dyDescent="0.2">
      <c r="A29" s="44">
        <v>18</v>
      </c>
      <c r="B29" s="50" t="s">
        <v>395</v>
      </c>
      <c r="C29" s="52"/>
      <c r="D29" s="52"/>
      <c r="E29" s="53"/>
      <c r="F29" s="53"/>
      <c r="G29" s="43">
        <v>7392762.1399999997</v>
      </c>
      <c r="H29" s="43">
        <v>7392762.1399999997</v>
      </c>
      <c r="I29" s="43">
        <v>5538519.2800000003</v>
      </c>
      <c r="J29" s="43">
        <v>5538519.2800000003</v>
      </c>
      <c r="K29" s="48">
        <f t="shared" si="0"/>
        <v>0</v>
      </c>
      <c r="L29" s="48"/>
      <c r="N29" s="49"/>
    </row>
    <row r="30" spans="1:14" s="36" customFormat="1" ht="12" customHeight="1" x14ac:dyDescent="0.2">
      <c r="A30" s="44">
        <v>19</v>
      </c>
      <c r="B30" s="50" t="s">
        <v>396</v>
      </c>
      <c r="C30" s="52"/>
      <c r="D30" s="52"/>
      <c r="E30" s="53"/>
      <c r="F30" s="53"/>
      <c r="G30" s="43">
        <v>4230613.67</v>
      </c>
      <c r="H30" s="43">
        <v>4230613.67</v>
      </c>
      <c r="I30" s="43">
        <v>4230613.67</v>
      </c>
      <c r="J30" s="43">
        <v>3130632.68</v>
      </c>
      <c r="K30" s="48">
        <f t="shared" si="0"/>
        <v>-1099980.9899999998</v>
      </c>
      <c r="L30" s="48" t="s">
        <v>716</v>
      </c>
      <c r="N30" s="49"/>
    </row>
    <row r="31" spans="1:14" s="36" customFormat="1" ht="12" customHeight="1" x14ac:dyDescent="0.2">
      <c r="A31" s="44">
        <v>20</v>
      </c>
      <c r="B31" s="50" t="s">
        <v>397</v>
      </c>
      <c r="C31" s="52"/>
      <c r="D31" s="52"/>
      <c r="E31" s="53"/>
      <c r="F31" s="53"/>
      <c r="G31" s="43">
        <v>8390171.7599999998</v>
      </c>
      <c r="H31" s="43">
        <v>8390171.7599999998</v>
      </c>
      <c r="I31" s="43">
        <v>8390171.7599999998</v>
      </c>
      <c r="J31" s="43">
        <v>7385516.4900000002</v>
      </c>
      <c r="K31" s="48">
        <f t="shared" si="0"/>
        <v>-1004655.2699999996</v>
      </c>
      <c r="L31" s="48" t="s">
        <v>716</v>
      </c>
      <c r="N31" s="49"/>
    </row>
    <row r="32" spans="1:14" s="36" customFormat="1" ht="12" customHeight="1" x14ac:dyDescent="0.2">
      <c r="A32" s="44">
        <v>21</v>
      </c>
      <c r="B32" s="50" t="s">
        <v>398</v>
      </c>
      <c r="C32" s="52"/>
      <c r="D32" s="52"/>
      <c r="E32" s="53"/>
      <c r="F32" s="53"/>
      <c r="G32" s="43">
        <v>8405510.4900000002</v>
      </c>
      <c r="H32" s="43">
        <v>8405510.4900000002</v>
      </c>
      <c r="I32" s="43">
        <v>8405510.4900000002</v>
      </c>
      <c r="J32" s="43">
        <v>7389341.0899999999</v>
      </c>
      <c r="K32" s="48">
        <f t="shared" si="0"/>
        <v>-1016169.4000000004</v>
      </c>
      <c r="L32" s="48" t="s">
        <v>716</v>
      </c>
      <c r="N32" s="49"/>
    </row>
    <row r="33" spans="1:14" s="36" customFormat="1" ht="12" customHeight="1" x14ac:dyDescent="0.2">
      <c r="A33" s="44">
        <v>22</v>
      </c>
      <c r="B33" s="50" t="s">
        <v>399</v>
      </c>
      <c r="C33" s="52"/>
      <c r="D33" s="52"/>
      <c r="E33" s="53"/>
      <c r="F33" s="53"/>
      <c r="G33" s="43">
        <v>4962744.34</v>
      </c>
      <c r="H33" s="43">
        <v>4962744.34</v>
      </c>
      <c r="I33" s="43">
        <v>4962744.34</v>
      </c>
      <c r="J33" s="43">
        <v>4962744.34</v>
      </c>
      <c r="K33" s="48">
        <f t="shared" si="0"/>
        <v>0</v>
      </c>
      <c r="L33" s="48"/>
      <c r="N33" s="49"/>
    </row>
    <row r="34" spans="1:14" s="36" customFormat="1" ht="12" customHeight="1" x14ac:dyDescent="0.2">
      <c r="A34" s="44">
        <v>23</v>
      </c>
      <c r="B34" s="50" t="s">
        <v>400</v>
      </c>
      <c r="C34" s="52"/>
      <c r="D34" s="52"/>
      <c r="E34" s="53"/>
      <c r="F34" s="53"/>
      <c r="G34" s="43">
        <v>8358691.7599999998</v>
      </c>
      <c r="H34" s="43">
        <v>8358691.7599999998</v>
      </c>
      <c r="I34" s="43">
        <v>8358691.7599999998</v>
      </c>
      <c r="J34" s="43">
        <v>7456155.4900000002</v>
      </c>
      <c r="K34" s="48">
        <f t="shared" si="0"/>
        <v>-902536.26999999955</v>
      </c>
      <c r="L34" s="48" t="s">
        <v>716</v>
      </c>
      <c r="N34" s="49"/>
    </row>
    <row r="35" spans="1:14" s="36" customFormat="1" ht="12" customHeight="1" x14ac:dyDescent="0.2">
      <c r="A35" s="44">
        <v>24</v>
      </c>
      <c r="B35" s="50" t="s">
        <v>401</v>
      </c>
      <c r="C35" s="52"/>
      <c r="D35" s="52"/>
      <c r="E35" s="53"/>
      <c r="F35" s="53"/>
      <c r="G35" s="43">
        <v>8328359.4199999999</v>
      </c>
      <c r="H35" s="43">
        <v>8328359.4199999999</v>
      </c>
      <c r="I35" s="43">
        <v>8328359.4199999999</v>
      </c>
      <c r="J35" s="43">
        <v>8328359.4199999999</v>
      </c>
      <c r="K35" s="48">
        <f t="shared" si="0"/>
        <v>0</v>
      </c>
      <c r="L35" s="48"/>
      <c r="N35" s="49"/>
    </row>
    <row r="36" spans="1:14" s="36" customFormat="1" ht="12" customHeight="1" x14ac:dyDescent="0.2">
      <c r="A36" s="44">
        <v>25</v>
      </c>
      <c r="B36" s="50" t="s">
        <v>402</v>
      </c>
      <c r="C36" s="52"/>
      <c r="D36" s="52"/>
      <c r="E36" s="53"/>
      <c r="F36" s="53"/>
      <c r="G36" s="43">
        <v>4773219.54</v>
      </c>
      <c r="H36" s="43">
        <v>4773219.54</v>
      </c>
      <c r="I36" s="43">
        <v>4773219.54</v>
      </c>
      <c r="J36" s="43">
        <v>4773219.54</v>
      </c>
      <c r="K36" s="48">
        <f t="shared" si="0"/>
        <v>0</v>
      </c>
      <c r="L36" s="48"/>
      <c r="N36" s="49"/>
    </row>
    <row r="37" spans="1:14" s="36" customFormat="1" ht="12" customHeight="1" x14ac:dyDescent="0.2">
      <c r="A37" s="44">
        <v>26</v>
      </c>
      <c r="B37" s="50" t="s">
        <v>403</v>
      </c>
      <c r="C37" s="52"/>
      <c r="D37" s="52"/>
      <c r="E37" s="53"/>
      <c r="F37" s="53"/>
      <c r="G37" s="43">
        <v>4800459.54</v>
      </c>
      <c r="H37" s="43">
        <v>4800459.54</v>
      </c>
      <c r="I37" s="43">
        <v>4800459.54</v>
      </c>
      <c r="J37" s="43">
        <v>4370351.3499999996</v>
      </c>
      <c r="K37" s="48">
        <f t="shared" si="0"/>
        <v>-430108.19000000041</v>
      </c>
      <c r="L37" s="48" t="s">
        <v>716</v>
      </c>
      <c r="N37" s="49"/>
    </row>
    <row r="38" spans="1:14" s="36" customFormat="1" ht="12" customHeight="1" x14ac:dyDescent="0.2">
      <c r="A38" s="44">
        <v>27</v>
      </c>
      <c r="B38" s="50" t="s">
        <v>404</v>
      </c>
      <c r="C38" s="52"/>
      <c r="D38" s="52"/>
      <c r="E38" s="53"/>
      <c r="F38" s="53"/>
      <c r="G38" s="43">
        <v>7254853.0700000003</v>
      </c>
      <c r="H38" s="43">
        <v>7254853.0700000003</v>
      </c>
      <c r="I38" s="43">
        <v>5271936.95</v>
      </c>
      <c r="J38" s="43">
        <v>5271936.95</v>
      </c>
      <c r="K38" s="48">
        <f t="shared" si="0"/>
        <v>0</v>
      </c>
      <c r="L38" s="48"/>
      <c r="N38" s="49"/>
    </row>
    <row r="39" spans="1:14" s="36" customFormat="1" ht="12" customHeight="1" x14ac:dyDescent="0.2">
      <c r="A39" s="44">
        <v>28</v>
      </c>
      <c r="B39" s="50" t="s">
        <v>407</v>
      </c>
      <c r="C39" s="52"/>
      <c r="D39" s="52"/>
      <c r="E39" s="53"/>
      <c r="F39" s="53"/>
      <c r="G39" s="43">
        <v>3528699.08</v>
      </c>
      <c r="H39" s="43">
        <v>3528699.08</v>
      </c>
      <c r="I39" s="43">
        <v>3528699.08</v>
      </c>
      <c r="J39" s="43">
        <v>3528699.08</v>
      </c>
      <c r="K39" s="48">
        <f t="shared" si="0"/>
        <v>0</v>
      </c>
      <c r="L39" s="48"/>
      <c r="N39" s="49"/>
    </row>
    <row r="40" spans="1:14" s="36" customFormat="1" ht="12" customHeight="1" x14ac:dyDescent="0.2">
      <c r="A40" s="44">
        <v>29</v>
      </c>
      <c r="B40" s="50" t="s">
        <v>408</v>
      </c>
      <c r="C40" s="52"/>
      <c r="D40" s="52"/>
      <c r="E40" s="53"/>
      <c r="F40" s="53"/>
      <c r="G40" s="43">
        <v>6113793.6200000001</v>
      </c>
      <c r="H40" s="43">
        <v>6113793.6200000001</v>
      </c>
      <c r="I40" s="43">
        <v>6113793.6200000001</v>
      </c>
      <c r="J40" s="43">
        <v>6113793.6200000001</v>
      </c>
      <c r="K40" s="48">
        <f t="shared" si="0"/>
        <v>0</v>
      </c>
      <c r="L40" s="48"/>
      <c r="N40" s="49"/>
    </row>
    <row r="41" spans="1:14" s="36" customFormat="1" ht="12" customHeight="1" x14ac:dyDescent="0.2">
      <c r="A41" s="44">
        <v>30</v>
      </c>
      <c r="B41" s="50" t="s">
        <v>409</v>
      </c>
      <c r="C41" s="52"/>
      <c r="D41" s="52"/>
      <c r="E41" s="53"/>
      <c r="F41" s="53"/>
      <c r="G41" s="43">
        <v>4418115.13</v>
      </c>
      <c r="H41" s="43">
        <v>4418115.13</v>
      </c>
      <c r="I41" s="43">
        <v>4418115.13</v>
      </c>
      <c r="J41" s="43">
        <v>4418115.13</v>
      </c>
      <c r="K41" s="48">
        <f t="shared" si="0"/>
        <v>0</v>
      </c>
      <c r="L41" s="48"/>
      <c r="N41" s="49"/>
    </row>
    <row r="42" spans="1:14" s="36" customFormat="1" ht="12" customHeight="1" x14ac:dyDescent="0.2">
      <c r="A42" s="44">
        <v>31</v>
      </c>
      <c r="B42" s="50" t="s">
        <v>410</v>
      </c>
      <c r="C42" s="52"/>
      <c r="D42" s="52"/>
      <c r="E42" s="53"/>
      <c r="F42" s="53"/>
      <c r="G42" s="43">
        <v>5272913.3</v>
      </c>
      <c r="H42" s="43">
        <v>5272913.3</v>
      </c>
      <c r="I42" s="43">
        <v>5272913.3</v>
      </c>
      <c r="J42" s="43">
        <v>5060953.9400000004</v>
      </c>
      <c r="K42" s="48">
        <f t="shared" si="0"/>
        <v>-211959.3599999994</v>
      </c>
      <c r="L42" s="48" t="s">
        <v>716</v>
      </c>
      <c r="N42" s="49"/>
    </row>
    <row r="43" spans="1:14" s="36" customFormat="1" ht="12" customHeight="1" x14ac:dyDescent="0.2">
      <c r="A43" s="44">
        <v>32</v>
      </c>
      <c r="B43" s="50" t="s">
        <v>135</v>
      </c>
      <c r="C43" s="52"/>
      <c r="D43" s="52"/>
      <c r="E43" s="53"/>
      <c r="F43" s="53"/>
      <c r="G43" s="43">
        <v>4968625.2300000004</v>
      </c>
      <c r="H43" s="43">
        <v>4968625.2300000004</v>
      </c>
      <c r="I43" s="43">
        <v>4968625.2300000004</v>
      </c>
      <c r="J43" s="43">
        <v>4968625.2300000004</v>
      </c>
      <c r="K43" s="48">
        <f t="shared" si="0"/>
        <v>0</v>
      </c>
      <c r="L43" s="48"/>
      <c r="N43" s="49"/>
    </row>
    <row r="44" spans="1:14" s="36" customFormat="1" ht="12" customHeight="1" x14ac:dyDescent="0.2">
      <c r="A44" s="44">
        <v>33</v>
      </c>
      <c r="B44" s="50" t="s">
        <v>415</v>
      </c>
      <c r="C44" s="52"/>
      <c r="D44" s="52"/>
      <c r="E44" s="53"/>
      <c r="F44" s="53"/>
      <c r="G44" s="43">
        <v>3228503.97</v>
      </c>
      <c r="H44" s="43">
        <v>2461350.38</v>
      </c>
      <c r="I44" s="43">
        <v>2461350.38</v>
      </c>
      <c r="J44" s="43">
        <v>2461350.38</v>
      </c>
      <c r="K44" s="48">
        <f t="shared" si="0"/>
        <v>0</v>
      </c>
      <c r="L44" s="48"/>
      <c r="N44" s="49"/>
    </row>
    <row r="45" spans="1:14" s="36" customFormat="1" ht="12" customHeight="1" x14ac:dyDescent="0.2">
      <c r="A45" s="44">
        <v>34</v>
      </c>
      <c r="B45" s="50" t="s">
        <v>416</v>
      </c>
      <c r="C45" s="52"/>
      <c r="D45" s="52"/>
      <c r="E45" s="53"/>
      <c r="F45" s="53"/>
      <c r="G45" s="43">
        <v>4801795.95</v>
      </c>
      <c r="H45" s="43">
        <v>4801795.95</v>
      </c>
      <c r="I45" s="43">
        <v>4801795.95</v>
      </c>
      <c r="J45" s="43">
        <v>4801795.95</v>
      </c>
      <c r="K45" s="48">
        <f t="shared" si="0"/>
        <v>0</v>
      </c>
      <c r="L45" s="48"/>
      <c r="N45" s="49"/>
    </row>
    <row r="46" spans="1:14" s="36" customFormat="1" ht="12" customHeight="1" x14ac:dyDescent="0.2">
      <c r="A46" s="44">
        <v>35</v>
      </c>
      <c r="B46" s="50" t="s">
        <v>417</v>
      </c>
      <c r="C46" s="52"/>
      <c r="D46" s="52"/>
      <c r="E46" s="53"/>
      <c r="F46" s="53"/>
      <c r="G46" s="43">
        <v>4623471.45</v>
      </c>
      <c r="H46" s="43">
        <v>4623471.45</v>
      </c>
      <c r="I46" s="43">
        <v>4623471.45</v>
      </c>
      <c r="J46" s="43">
        <v>3886039.19</v>
      </c>
      <c r="K46" s="48">
        <f t="shared" si="0"/>
        <v>-737432.26000000024</v>
      </c>
      <c r="L46" s="48" t="s">
        <v>716</v>
      </c>
      <c r="N46" s="49"/>
    </row>
    <row r="47" spans="1:14" s="36" customFormat="1" ht="12" customHeight="1" x14ac:dyDescent="0.2">
      <c r="A47" s="44">
        <v>36</v>
      </c>
      <c r="B47" s="50" t="s">
        <v>418</v>
      </c>
      <c r="C47" s="52"/>
      <c r="D47" s="52"/>
      <c r="E47" s="53"/>
      <c r="F47" s="53"/>
      <c r="G47" s="43">
        <v>6902167.7300000004</v>
      </c>
      <c r="H47" s="43">
        <v>5166663.08</v>
      </c>
      <c r="I47" s="43">
        <v>5166663.08</v>
      </c>
      <c r="J47" s="43">
        <v>5166663.08</v>
      </c>
      <c r="K47" s="48">
        <f t="shared" si="0"/>
        <v>0</v>
      </c>
      <c r="L47" s="48"/>
      <c r="N47" s="49"/>
    </row>
    <row r="48" spans="1:14" s="36" customFormat="1" ht="12" customHeight="1" x14ac:dyDescent="0.2">
      <c r="A48" s="44">
        <v>37</v>
      </c>
      <c r="B48" s="50" t="s">
        <v>411</v>
      </c>
      <c r="C48" s="52"/>
      <c r="D48" s="52"/>
      <c r="E48" s="53"/>
      <c r="F48" s="53"/>
      <c r="G48" s="43">
        <v>2384871.83</v>
      </c>
      <c r="H48" s="43">
        <v>2384871.83</v>
      </c>
      <c r="I48" s="43">
        <v>2384871.83</v>
      </c>
      <c r="J48" s="43">
        <v>2027065.92</v>
      </c>
      <c r="K48" s="48">
        <f t="shared" si="0"/>
        <v>-357805.91000000015</v>
      </c>
      <c r="L48" s="48" t="s">
        <v>716</v>
      </c>
      <c r="N48" s="49"/>
    </row>
    <row r="49" spans="1:14" s="36" customFormat="1" ht="12" customHeight="1" x14ac:dyDescent="0.2">
      <c r="A49" s="44">
        <v>38</v>
      </c>
      <c r="B49" s="50" t="s">
        <v>412</v>
      </c>
      <c r="C49" s="52"/>
      <c r="D49" s="52"/>
      <c r="E49" s="53"/>
      <c r="F49" s="53"/>
      <c r="G49" s="43">
        <v>6236746.2800000003</v>
      </c>
      <c r="H49" s="43">
        <v>6236746.2800000003</v>
      </c>
      <c r="I49" s="43">
        <v>6236746.2800000003</v>
      </c>
      <c r="J49" s="43">
        <v>6236746.2800000003</v>
      </c>
      <c r="K49" s="48">
        <f t="shared" si="0"/>
        <v>0</v>
      </c>
      <c r="L49" s="48"/>
      <c r="N49" s="49"/>
    </row>
    <row r="50" spans="1:14" s="36" customFormat="1" ht="12" customHeight="1" x14ac:dyDescent="0.2">
      <c r="A50" s="44">
        <v>39</v>
      </c>
      <c r="B50" s="50" t="s">
        <v>414</v>
      </c>
      <c r="C50" s="52"/>
      <c r="D50" s="52"/>
      <c r="E50" s="53"/>
      <c r="F50" s="53"/>
      <c r="G50" s="43">
        <v>8572108.9399999995</v>
      </c>
      <c r="H50" s="43">
        <v>8572108.9399999995</v>
      </c>
      <c r="I50" s="43">
        <v>8572108.9399999995</v>
      </c>
      <c r="J50" s="43">
        <v>8572108.9399999995</v>
      </c>
      <c r="K50" s="48">
        <f t="shared" si="0"/>
        <v>0</v>
      </c>
      <c r="L50" s="48"/>
      <c r="N50" s="49"/>
    </row>
    <row r="51" spans="1:14" s="36" customFormat="1" ht="29.25" customHeight="1" x14ac:dyDescent="0.2">
      <c r="A51" s="44">
        <v>40</v>
      </c>
      <c r="B51" s="50" t="s">
        <v>363</v>
      </c>
      <c r="C51" s="46"/>
      <c r="D51" s="35"/>
      <c r="E51" s="47"/>
      <c r="F51" s="51"/>
      <c r="G51" s="43">
        <v>2472868.33</v>
      </c>
      <c r="H51" s="43">
        <v>2472868.33</v>
      </c>
      <c r="I51" s="43">
        <v>2472868.33</v>
      </c>
      <c r="J51" s="43">
        <v>0</v>
      </c>
      <c r="K51" s="48">
        <f t="shared" si="0"/>
        <v>-2472868.33</v>
      </c>
      <c r="L51" s="48" t="s">
        <v>734</v>
      </c>
      <c r="N51" s="49"/>
    </row>
    <row r="52" spans="1:14" s="36" customFormat="1" ht="12" customHeight="1" x14ac:dyDescent="0.2">
      <c r="A52" s="44">
        <v>41</v>
      </c>
      <c r="B52" s="50" t="s">
        <v>420</v>
      </c>
      <c r="C52" s="52"/>
      <c r="D52" s="52"/>
      <c r="E52" s="53"/>
      <c r="F52" s="53"/>
      <c r="G52" s="43">
        <v>2320621.65</v>
      </c>
      <c r="H52" s="43">
        <v>2320621.65</v>
      </c>
      <c r="I52" s="43">
        <v>2320621.65</v>
      </c>
      <c r="J52" s="43">
        <v>2320621.65</v>
      </c>
      <c r="K52" s="48">
        <f t="shared" si="0"/>
        <v>0</v>
      </c>
      <c r="L52" s="48"/>
      <c r="N52" s="49"/>
    </row>
    <row r="53" spans="1:14" s="36" customFormat="1" ht="12" customHeight="1" x14ac:dyDescent="0.2">
      <c r="A53" s="44">
        <v>42</v>
      </c>
      <c r="B53" s="50" t="s">
        <v>430</v>
      </c>
      <c r="C53" s="52"/>
      <c r="D53" s="52"/>
      <c r="E53" s="53"/>
      <c r="F53" s="53"/>
      <c r="G53" s="43">
        <v>3158984.87</v>
      </c>
      <c r="H53" s="43">
        <v>3158984.87</v>
      </c>
      <c r="I53" s="43">
        <v>2595869.34</v>
      </c>
      <c r="J53" s="43">
        <v>2595869.34</v>
      </c>
      <c r="K53" s="48">
        <f t="shared" si="0"/>
        <v>0</v>
      </c>
      <c r="L53" s="48"/>
      <c r="N53" s="49"/>
    </row>
    <row r="54" spans="1:14" s="36" customFormat="1" ht="12" customHeight="1" x14ac:dyDescent="0.2">
      <c r="A54" s="44">
        <v>43</v>
      </c>
      <c r="B54" s="50" t="s">
        <v>431</v>
      </c>
      <c r="C54" s="52"/>
      <c r="D54" s="52"/>
      <c r="E54" s="53"/>
      <c r="F54" s="53"/>
      <c r="G54" s="43">
        <v>3286142.46</v>
      </c>
      <c r="H54" s="43">
        <v>3286142.46</v>
      </c>
      <c r="I54" s="43">
        <v>3286142.46</v>
      </c>
      <c r="J54" s="43">
        <v>3286142.46</v>
      </c>
      <c r="K54" s="48">
        <f t="shared" si="0"/>
        <v>0</v>
      </c>
      <c r="L54" s="48"/>
      <c r="N54" s="49"/>
    </row>
    <row r="55" spans="1:14" s="36" customFormat="1" ht="12" customHeight="1" x14ac:dyDescent="0.2">
      <c r="A55" s="44">
        <v>44</v>
      </c>
      <c r="B55" s="50" t="s">
        <v>432</v>
      </c>
      <c r="C55" s="52"/>
      <c r="D55" s="52"/>
      <c r="E55" s="53"/>
      <c r="F55" s="53"/>
      <c r="G55" s="43">
        <v>5390436.5300000003</v>
      </c>
      <c r="H55" s="43">
        <v>5390436.5300000003</v>
      </c>
      <c r="I55" s="43">
        <v>4308093.3</v>
      </c>
      <c r="J55" s="43">
        <v>4308093.3</v>
      </c>
      <c r="K55" s="48">
        <f t="shared" si="0"/>
        <v>0</v>
      </c>
      <c r="L55" s="48"/>
      <c r="N55" s="49"/>
    </row>
    <row r="56" spans="1:14" s="36" customFormat="1" ht="12" customHeight="1" x14ac:dyDescent="0.2">
      <c r="A56" s="44">
        <v>45</v>
      </c>
      <c r="B56" s="50" t="s">
        <v>424</v>
      </c>
      <c r="C56" s="52"/>
      <c r="D56" s="52"/>
      <c r="E56" s="53"/>
      <c r="F56" s="53"/>
      <c r="G56" s="43">
        <v>2087590.84</v>
      </c>
      <c r="H56" s="43">
        <v>2087590.84</v>
      </c>
      <c r="I56" s="43">
        <v>2087590.84</v>
      </c>
      <c r="J56" s="43">
        <v>2087590.84</v>
      </c>
      <c r="K56" s="48">
        <f t="shared" si="0"/>
        <v>0</v>
      </c>
      <c r="L56" s="48"/>
      <c r="N56" s="49"/>
    </row>
    <row r="57" spans="1:14" s="36" customFormat="1" ht="12" customHeight="1" x14ac:dyDescent="0.2">
      <c r="A57" s="44">
        <v>46</v>
      </c>
      <c r="B57" s="50" t="s">
        <v>433</v>
      </c>
      <c r="C57" s="52"/>
      <c r="D57" s="52"/>
      <c r="E57" s="53"/>
      <c r="F57" s="53"/>
      <c r="G57" s="43">
        <v>4531703.83</v>
      </c>
      <c r="H57" s="43">
        <v>3936510.51</v>
      </c>
      <c r="I57" s="43">
        <v>3936510.51</v>
      </c>
      <c r="J57" s="43">
        <v>3936510.51</v>
      </c>
      <c r="K57" s="48">
        <f t="shared" si="0"/>
        <v>0</v>
      </c>
      <c r="L57" s="48"/>
      <c r="N57" s="49"/>
    </row>
    <row r="58" spans="1:14" s="36" customFormat="1" ht="12" customHeight="1" x14ac:dyDescent="0.2">
      <c r="A58" s="44">
        <v>47</v>
      </c>
      <c r="B58" s="50" t="s">
        <v>434</v>
      </c>
      <c r="C58" s="52"/>
      <c r="D58" s="52"/>
      <c r="E58" s="53"/>
      <c r="F58" s="53"/>
      <c r="G58" s="43">
        <v>3491912.03</v>
      </c>
      <c r="H58" s="43">
        <v>3491912.03</v>
      </c>
      <c r="I58" s="43">
        <v>3491912.03</v>
      </c>
      <c r="J58" s="43">
        <v>3491912.03</v>
      </c>
      <c r="K58" s="48">
        <f t="shared" si="0"/>
        <v>0</v>
      </c>
      <c r="L58" s="48"/>
      <c r="N58" s="49"/>
    </row>
    <row r="59" spans="1:14" s="36" customFormat="1" ht="12" customHeight="1" x14ac:dyDescent="0.2">
      <c r="A59" s="44">
        <v>48</v>
      </c>
      <c r="B59" s="50" t="s">
        <v>435</v>
      </c>
      <c r="C59" s="52"/>
      <c r="D59" s="52"/>
      <c r="E59" s="53"/>
      <c r="F59" s="53"/>
      <c r="G59" s="43">
        <v>4799861.9800000004</v>
      </c>
      <c r="H59" s="43">
        <v>4799861.9800000004</v>
      </c>
      <c r="I59" s="43">
        <v>4799861.9800000004</v>
      </c>
      <c r="J59" s="43">
        <v>4799861.9800000004</v>
      </c>
      <c r="K59" s="48">
        <f t="shared" si="0"/>
        <v>0</v>
      </c>
      <c r="L59" s="48"/>
      <c r="N59" s="49"/>
    </row>
    <row r="60" spans="1:14" s="36" customFormat="1" ht="12" customHeight="1" x14ac:dyDescent="0.2">
      <c r="A60" s="44">
        <v>49</v>
      </c>
      <c r="B60" s="50" t="s">
        <v>436</v>
      </c>
      <c r="C60" s="52"/>
      <c r="D60" s="52"/>
      <c r="E60" s="53"/>
      <c r="F60" s="53"/>
      <c r="G60" s="43">
        <v>6733611.3600000003</v>
      </c>
      <c r="H60" s="43">
        <v>6733611.3600000003</v>
      </c>
      <c r="I60" s="43">
        <v>6733611.3600000003</v>
      </c>
      <c r="J60" s="43">
        <v>7003305.0300000003</v>
      </c>
      <c r="K60" s="48">
        <f t="shared" si="0"/>
        <v>269693.66999999993</v>
      </c>
      <c r="L60" s="48" t="s">
        <v>716</v>
      </c>
      <c r="N60" s="49"/>
    </row>
    <row r="61" spans="1:14" s="36" customFormat="1" ht="12" customHeight="1" x14ac:dyDescent="0.2">
      <c r="A61" s="44">
        <v>50</v>
      </c>
      <c r="B61" s="50" t="s">
        <v>437</v>
      </c>
      <c r="C61" s="52"/>
      <c r="D61" s="52"/>
      <c r="E61" s="53"/>
      <c r="F61" s="53"/>
      <c r="G61" s="43">
        <v>4732393.67</v>
      </c>
      <c r="H61" s="43">
        <v>4732393.67</v>
      </c>
      <c r="I61" s="43">
        <v>4732393.67</v>
      </c>
      <c r="J61" s="43">
        <v>3570174.16</v>
      </c>
      <c r="K61" s="48">
        <f t="shared" si="0"/>
        <v>-1162219.5099999998</v>
      </c>
      <c r="L61" s="48" t="s">
        <v>716</v>
      </c>
      <c r="N61" s="49"/>
    </row>
    <row r="62" spans="1:14" s="36" customFormat="1" ht="12" customHeight="1" x14ac:dyDescent="0.2">
      <c r="A62" s="44">
        <v>51</v>
      </c>
      <c r="B62" s="50" t="s">
        <v>522</v>
      </c>
      <c r="C62" s="52"/>
      <c r="D62" s="52"/>
      <c r="E62" s="53"/>
      <c r="F62" s="53"/>
      <c r="G62" s="43">
        <v>5261982.26</v>
      </c>
      <c r="H62" s="43">
        <v>5261982.26</v>
      </c>
      <c r="I62" s="43">
        <v>5261982.26</v>
      </c>
      <c r="J62" s="43">
        <v>5052967.66</v>
      </c>
      <c r="K62" s="48">
        <f t="shared" si="0"/>
        <v>-209014.59999999963</v>
      </c>
      <c r="L62" s="48" t="s">
        <v>716</v>
      </c>
      <c r="N62" s="49"/>
    </row>
    <row r="63" spans="1:14" s="36" customFormat="1" ht="12" customHeight="1" x14ac:dyDescent="0.2">
      <c r="A63" s="44">
        <v>52</v>
      </c>
      <c r="B63" s="50" t="s">
        <v>438</v>
      </c>
      <c r="C63" s="52"/>
      <c r="D63" s="52"/>
      <c r="E63" s="53"/>
      <c r="F63" s="53"/>
      <c r="G63" s="43">
        <v>3135339.13</v>
      </c>
      <c r="H63" s="43">
        <v>3135339.13</v>
      </c>
      <c r="I63" s="43">
        <v>3135339.13</v>
      </c>
      <c r="J63" s="43">
        <v>3135339.13</v>
      </c>
      <c r="K63" s="48">
        <f t="shared" si="0"/>
        <v>0</v>
      </c>
      <c r="L63" s="48"/>
      <c r="N63" s="49"/>
    </row>
    <row r="64" spans="1:14" s="36" customFormat="1" ht="12" customHeight="1" x14ac:dyDescent="0.2">
      <c r="A64" s="44">
        <v>53</v>
      </c>
      <c r="B64" s="50" t="s">
        <v>440</v>
      </c>
      <c r="C64" s="52"/>
      <c r="D64" s="52"/>
      <c r="E64" s="53"/>
      <c r="F64" s="53"/>
      <c r="G64" s="43">
        <v>5101947.7300000004</v>
      </c>
      <c r="H64" s="43">
        <v>4376980.8600000003</v>
      </c>
      <c r="I64" s="43">
        <v>4376980.8600000003</v>
      </c>
      <c r="J64" s="43">
        <v>4376980.8600000003</v>
      </c>
      <c r="K64" s="48">
        <f t="shared" si="0"/>
        <v>0</v>
      </c>
      <c r="L64" s="48"/>
      <c r="N64" s="49"/>
    </row>
    <row r="65" spans="1:14" s="36" customFormat="1" ht="12" customHeight="1" x14ac:dyDescent="0.2">
      <c r="A65" s="44">
        <v>54</v>
      </c>
      <c r="B65" s="50" t="s">
        <v>441</v>
      </c>
      <c r="C65" s="52"/>
      <c r="D65" s="52"/>
      <c r="E65" s="53"/>
      <c r="F65" s="53"/>
      <c r="G65" s="43">
        <v>4379712.97</v>
      </c>
      <c r="H65" s="43">
        <v>4379712.97</v>
      </c>
      <c r="I65" s="43">
        <v>4379712.97</v>
      </c>
      <c r="J65" s="43">
        <v>3733460.28</v>
      </c>
      <c r="K65" s="48">
        <f t="shared" si="0"/>
        <v>-646252.68999999994</v>
      </c>
      <c r="L65" s="48" t="s">
        <v>716</v>
      </c>
      <c r="N65" s="49"/>
    </row>
    <row r="66" spans="1:14" s="36" customFormat="1" ht="12" customHeight="1" x14ac:dyDescent="0.2">
      <c r="A66" s="44">
        <v>55</v>
      </c>
      <c r="B66" s="50" t="s">
        <v>442</v>
      </c>
      <c r="C66" s="52"/>
      <c r="D66" s="52"/>
      <c r="E66" s="53"/>
      <c r="F66" s="53"/>
      <c r="G66" s="43">
        <v>5922641.1200000001</v>
      </c>
      <c r="H66" s="43">
        <v>5922641.1200000001</v>
      </c>
      <c r="I66" s="43">
        <v>5922641.1200000001</v>
      </c>
      <c r="J66" s="43">
        <v>5922641.1200000001</v>
      </c>
      <c r="K66" s="48">
        <f t="shared" si="0"/>
        <v>0</v>
      </c>
      <c r="L66" s="48"/>
      <c r="N66" s="49"/>
    </row>
    <row r="67" spans="1:14" s="36" customFormat="1" ht="33" customHeight="1" x14ac:dyDescent="0.2">
      <c r="A67" s="44">
        <v>56</v>
      </c>
      <c r="B67" s="50" t="s">
        <v>443</v>
      </c>
      <c r="C67" s="52"/>
      <c r="D67" s="52"/>
      <c r="E67" s="53"/>
      <c r="F67" s="53"/>
      <c r="G67" s="43">
        <v>6917730.79</v>
      </c>
      <c r="H67" s="43">
        <v>6917730.79</v>
      </c>
      <c r="I67" s="43">
        <v>6917730.79</v>
      </c>
      <c r="J67" s="43">
        <v>7473459.9900000002</v>
      </c>
      <c r="K67" s="48">
        <f t="shared" si="0"/>
        <v>555729.20000000019</v>
      </c>
      <c r="L67" s="48" t="s">
        <v>735</v>
      </c>
      <c r="M67" s="49"/>
      <c r="N67" s="49"/>
    </row>
    <row r="68" spans="1:14" s="36" customFormat="1" ht="12" customHeight="1" x14ac:dyDescent="0.2">
      <c r="A68" s="44">
        <v>57</v>
      </c>
      <c r="B68" s="50" t="s">
        <v>444</v>
      </c>
      <c r="C68" s="52"/>
      <c r="D68" s="52"/>
      <c r="E68" s="53"/>
      <c r="F68" s="53"/>
      <c r="G68" s="43">
        <v>4787829.82</v>
      </c>
      <c r="H68" s="43">
        <v>4787829.82</v>
      </c>
      <c r="I68" s="43">
        <v>4787829.82</v>
      </c>
      <c r="J68" s="43">
        <v>4787829.82</v>
      </c>
      <c r="K68" s="48">
        <f t="shared" si="0"/>
        <v>0</v>
      </c>
      <c r="L68" s="48"/>
      <c r="N68" s="49"/>
    </row>
    <row r="69" spans="1:14" s="36" customFormat="1" ht="12" customHeight="1" x14ac:dyDescent="0.2">
      <c r="A69" s="44">
        <v>58</v>
      </c>
      <c r="B69" s="50" t="s">
        <v>445</v>
      </c>
      <c r="C69" s="52"/>
      <c r="D69" s="52"/>
      <c r="E69" s="53"/>
      <c r="F69" s="53"/>
      <c r="G69" s="43">
        <v>3133338.3</v>
      </c>
      <c r="H69" s="43">
        <v>2278251.38</v>
      </c>
      <c r="I69" s="43">
        <v>2278251.38</v>
      </c>
      <c r="J69" s="43">
        <v>2278251.38</v>
      </c>
      <c r="K69" s="48">
        <f t="shared" si="0"/>
        <v>0</v>
      </c>
      <c r="L69" s="48"/>
      <c r="N69" s="49"/>
    </row>
    <row r="70" spans="1:14" s="36" customFormat="1" ht="12" customHeight="1" x14ac:dyDescent="0.2">
      <c r="A70" s="44">
        <v>59</v>
      </c>
      <c r="B70" s="50" t="s">
        <v>446</v>
      </c>
      <c r="C70" s="52"/>
      <c r="D70" s="52"/>
      <c r="E70" s="53"/>
      <c r="F70" s="53"/>
      <c r="G70" s="43">
        <v>3627968.75</v>
      </c>
      <c r="H70" s="43">
        <v>2685161.78</v>
      </c>
      <c r="I70" s="43">
        <v>2685161.78</v>
      </c>
      <c r="J70" s="43">
        <v>2685161.78</v>
      </c>
      <c r="K70" s="48">
        <f t="shared" si="0"/>
        <v>0</v>
      </c>
      <c r="L70" s="48"/>
      <c r="N70" s="49"/>
    </row>
    <row r="71" spans="1:14" s="36" customFormat="1" ht="12" customHeight="1" x14ac:dyDescent="0.2">
      <c r="A71" s="44">
        <v>60</v>
      </c>
      <c r="B71" s="50" t="s">
        <v>447</v>
      </c>
      <c r="C71" s="52"/>
      <c r="D71" s="52"/>
      <c r="E71" s="53"/>
      <c r="F71" s="53"/>
      <c r="G71" s="43">
        <v>2994739.5</v>
      </c>
      <c r="H71" s="43">
        <v>2994739.5</v>
      </c>
      <c r="I71" s="43">
        <v>2994739.5</v>
      </c>
      <c r="J71" s="43">
        <v>2994739.5</v>
      </c>
      <c r="K71" s="48">
        <f t="shared" si="0"/>
        <v>0</v>
      </c>
      <c r="L71" s="48"/>
      <c r="N71" s="49"/>
    </row>
    <row r="72" spans="1:14" s="36" customFormat="1" ht="12" customHeight="1" x14ac:dyDescent="0.2">
      <c r="A72" s="44">
        <v>61</v>
      </c>
      <c r="B72" s="50" t="s">
        <v>448</v>
      </c>
      <c r="C72" s="52"/>
      <c r="D72" s="52"/>
      <c r="E72" s="53"/>
      <c r="F72" s="53"/>
      <c r="G72" s="43">
        <v>2963581.98</v>
      </c>
      <c r="H72" s="43">
        <v>2963581.98</v>
      </c>
      <c r="I72" s="43">
        <v>2963581.98</v>
      </c>
      <c r="J72" s="43">
        <v>2963581.98</v>
      </c>
      <c r="K72" s="48">
        <f t="shared" si="0"/>
        <v>0</v>
      </c>
      <c r="L72" s="48"/>
      <c r="N72" s="49"/>
    </row>
    <row r="73" spans="1:14" s="36" customFormat="1" ht="29.25" customHeight="1" x14ac:dyDescent="0.2">
      <c r="A73" s="44">
        <v>62</v>
      </c>
      <c r="B73" s="50" t="s">
        <v>451</v>
      </c>
      <c r="C73" s="52"/>
      <c r="D73" s="52"/>
      <c r="E73" s="53"/>
      <c r="F73" s="53"/>
      <c r="G73" s="43">
        <v>4951282.76</v>
      </c>
      <c r="H73" s="43">
        <v>4951282.76</v>
      </c>
      <c r="I73" s="43">
        <v>4951282.76</v>
      </c>
      <c r="J73" s="43">
        <v>5089279.5599999996</v>
      </c>
      <c r="K73" s="48">
        <f t="shared" si="0"/>
        <v>137996.79999999981</v>
      </c>
      <c r="L73" s="48" t="s">
        <v>735</v>
      </c>
      <c r="N73" s="49"/>
    </row>
    <row r="74" spans="1:14" s="36" customFormat="1" ht="12" customHeight="1" x14ac:dyDescent="0.2">
      <c r="A74" s="44">
        <v>63</v>
      </c>
      <c r="B74" s="50" t="s">
        <v>452</v>
      </c>
      <c r="C74" s="52"/>
      <c r="D74" s="52"/>
      <c r="E74" s="53"/>
      <c r="F74" s="53"/>
      <c r="G74" s="43">
        <v>5413131.6600000001</v>
      </c>
      <c r="H74" s="43">
        <v>5413131.6600000001</v>
      </c>
      <c r="I74" s="43">
        <v>5413131.6600000001</v>
      </c>
      <c r="J74" s="43">
        <v>5413131.6600000001</v>
      </c>
      <c r="K74" s="48">
        <f t="shared" si="0"/>
        <v>0</v>
      </c>
      <c r="L74" s="48"/>
      <c r="N74" s="49"/>
    </row>
    <row r="75" spans="1:14" s="36" customFormat="1" ht="12" customHeight="1" x14ac:dyDescent="0.2">
      <c r="A75" s="44">
        <v>64</v>
      </c>
      <c r="B75" s="50" t="s">
        <v>453</v>
      </c>
      <c r="C75" s="52"/>
      <c r="D75" s="52"/>
      <c r="E75" s="53"/>
      <c r="F75" s="53"/>
      <c r="G75" s="43">
        <v>3277974.1</v>
      </c>
      <c r="H75" s="43">
        <v>3277974.1</v>
      </c>
      <c r="I75" s="43">
        <v>2736502.84</v>
      </c>
      <c r="J75" s="43">
        <v>2736502.84</v>
      </c>
      <c r="K75" s="48">
        <f t="shared" si="0"/>
        <v>0</v>
      </c>
      <c r="L75" s="48"/>
      <c r="N75" s="49"/>
    </row>
    <row r="76" spans="1:14" s="36" customFormat="1" ht="12" customHeight="1" x14ac:dyDescent="0.2">
      <c r="A76" s="44">
        <v>65</v>
      </c>
      <c r="B76" s="50" t="s">
        <v>454</v>
      </c>
      <c r="C76" s="52"/>
      <c r="D76" s="52"/>
      <c r="E76" s="53"/>
      <c r="F76" s="53"/>
      <c r="G76" s="43">
        <v>5245222.26</v>
      </c>
      <c r="H76" s="43">
        <v>5245222.26</v>
      </c>
      <c r="I76" s="43">
        <v>5245222.26</v>
      </c>
      <c r="J76" s="43">
        <v>5046096.66</v>
      </c>
      <c r="K76" s="48">
        <f t="shared" si="0"/>
        <v>-199125.59999999963</v>
      </c>
      <c r="L76" s="48" t="s">
        <v>716</v>
      </c>
      <c r="N76" s="49"/>
    </row>
    <row r="77" spans="1:14" s="36" customFormat="1" ht="12" customHeight="1" x14ac:dyDescent="0.2">
      <c r="A77" s="44">
        <v>66</v>
      </c>
      <c r="B77" s="50" t="s">
        <v>455</v>
      </c>
      <c r="C77" s="52"/>
      <c r="D77" s="52"/>
      <c r="E77" s="53"/>
      <c r="F77" s="53"/>
      <c r="G77" s="43">
        <v>4412522.67</v>
      </c>
      <c r="H77" s="43">
        <v>4412522.67</v>
      </c>
      <c r="I77" s="43">
        <v>4412522.67</v>
      </c>
      <c r="J77" s="43">
        <v>4360664.2699999996</v>
      </c>
      <c r="K77" s="48">
        <f t="shared" ref="K77:K140" si="1">J77-I77</f>
        <v>-51858.400000000373</v>
      </c>
      <c r="L77" s="48" t="s">
        <v>716</v>
      </c>
      <c r="N77" s="49"/>
    </row>
    <row r="78" spans="1:14" s="36" customFormat="1" ht="12" customHeight="1" x14ac:dyDescent="0.2">
      <c r="A78" s="44">
        <v>67</v>
      </c>
      <c r="B78" s="50" t="s">
        <v>456</v>
      </c>
      <c r="C78" s="52"/>
      <c r="D78" s="52"/>
      <c r="E78" s="53"/>
      <c r="F78" s="53"/>
      <c r="G78" s="43">
        <v>4057800.44</v>
      </c>
      <c r="H78" s="43">
        <v>4057800.44</v>
      </c>
      <c r="I78" s="43">
        <v>4057800.44</v>
      </c>
      <c r="J78" s="43">
        <v>4057800.44</v>
      </c>
      <c r="K78" s="48">
        <f t="shared" si="1"/>
        <v>0</v>
      </c>
      <c r="L78" s="48"/>
      <c r="N78" s="49"/>
    </row>
    <row r="79" spans="1:14" s="36" customFormat="1" ht="12" customHeight="1" x14ac:dyDescent="0.2">
      <c r="A79" s="44">
        <v>68</v>
      </c>
      <c r="B79" s="50" t="s">
        <v>458</v>
      </c>
      <c r="C79" s="52"/>
      <c r="D79" s="52"/>
      <c r="E79" s="53"/>
      <c r="F79" s="53"/>
      <c r="G79" s="43">
        <v>6036908.7699999996</v>
      </c>
      <c r="H79" s="43">
        <v>6036908.7699999996</v>
      </c>
      <c r="I79" s="43">
        <v>6036908.7699999996</v>
      </c>
      <c r="J79" s="43">
        <v>6036908.7699999996</v>
      </c>
      <c r="K79" s="48">
        <f t="shared" si="1"/>
        <v>0</v>
      </c>
      <c r="L79" s="48"/>
      <c r="N79" s="49"/>
    </row>
    <row r="80" spans="1:14" s="36" customFormat="1" ht="12" customHeight="1" x14ac:dyDescent="0.2">
      <c r="A80" s="44">
        <v>69</v>
      </c>
      <c r="B80" s="50" t="s">
        <v>459</v>
      </c>
      <c r="C80" s="52"/>
      <c r="D80" s="52"/>
      <c r="E80" s="53"/>
      <c r="F80" s="53"/>
      <c r="G80" s="43">
        <v>5785396.7699999996</v>
      </c>
      <c r="H80" s="43">
        <v>5785396.7699999996</v>
      </c>
      <c r="I80" s="43">
        <v>5785396.7699999996</v>
      </c>
      <c r="J80" s="43">
        <v>5785396.7699999996</v>
      </c>
      <c r="K80" s="48">
        <f t="shared" si="1"/>
        <v>0</v>
      </c>
      <c r="L80" s="48"/>
      <c r="N80" s="49"/>
    </row>
    <row r="81" spans="1:14" s="36" customFormat="1" ht="12" customHeight="1" x14ac:dyDescent="0.2">
      <c r="A81" s="44">
        <v>70</v>
      </c>
      <c r="B81" s="50" t="s">
        <v>460</v>
      </c>
      <c r="C81" s="52"/>
      <c r="D81" s="52"/>
      <c r="E81" s="53"/>
      <c r="F81" s="53"/>
      <c r="G81" s="43">
        <v>5555246.1600000001</v>
      </c>
      <c r="H81" s="43">
        <v>5555246.1600000001</v>
      </c>
      <c r="I81" s="43">
        <v>5555246.1600000001</v>
      </c>
      <c r="J81" s="43">
        <v>5555246.1600000001</v>
      </c>
      <c r="K81" s="48">
        <f t="shared" si="1"/>
        <v>0</v>
      </c>
      <c r="L81" s="48"/>
      <c r="N81" s="49"/>
    </row>
    <row r="82" spans="1:14" s="36" customFormat="1" ht="12" customHeight="1" x14ac:dyDescent="0.2">
      <c r="A82" s="44">
        <v>71</v>
      </c>
      <c r="B82" s="50" t="s">
        <v>461</v>
      </c>
      <c r="C82" s="52"/>
      <c r="D82" s="52"/>
      <c r="E82" s="53"/>
      <c r="F82" s="53"/>
      <c r="G82" s="43">
        <v>5484489.5199999996</v>
      </c>
      <c r="H82" s="43">
        <v>5484489.5199999996</v>
      </c>
      <c r="I82" s="43">
        <v>5484489.5199999996</v>
      </c>
      <c r="J82" s="43">
        <v>5484489.5199999996</v>
      </c>
      <c r="K82" s="48">
        <f t="shared" si="1"/>
        <v>0</v>
      </c>
      <c r="L82" s="48"/>
      <c r="N82" s="49"/>
    </row>
    <row r="83" spans="1:14" s="36" customFormat="1" ht="12" customHeight="1" x14ac:dyDescent="0.2">
      <c r="A83" s="44">
        <v>72</v>
      </c>
      <c r="B83" s="50" t="s">
        <v>462</v>
      </c>
      <c r="C83" s="52"/>
      <c r="D83" s="52"/>
      <c r="E83" s="53"/>
      <c r="F83" s="53"/>
      <c r="G83" s="43">
        <v>4835464.1900000004</v>
      </c>
      <c r="H83" s="43">
        <v>4835464.1900000004</v>
      </c>
      <c r="I83" s="43">
        <v>4835464.1900000004</v>
      </c>
      <c r="J83" s="43">
        <v>4113944.01</v>
      </c>
      <c r="K83" s="48">
        <f t="shared" si="1"/>
        <v>-721520.18000000063</v>
      </c>
      <c r="L83" s="48" t="s">
        <v>716</v>
      </c>
      <c r="N83" s="49"/>
    </row>
    <row r="84" spans="1:14" s="36" customFormat="1" ht="12" customHeight="1" x14ac:dyDescent="0.2">
      <c r="A84" s="44">
        <v>73</v>
      </c>
      <c r="B84" s="50" t="s">
        <v>463</v>
      </c>
      <c r="C84" s="52"/>
      <c r="D84" s="52"/>
      <c r="E84" s="53"/>
      <c r="F84" s="53"/>
      <c r="G84" s="43">
        <v>4922485.83</v>
      </c>
      <c r="H84" s="43">
        <v>4922485.83</v>
      </c>
      <c r="I84" s="43">
        <v>4922485.83</v>
      </c>
      <c r="J84" s="43">
        <v>4922485.83</v>
      </c>
      <c r="K84" s="48">
        <f t="shared" si="1"/>
        <v>0</v>
      </c>
      <c r="L84" s="48"/>
      <c r="N84" s="49"/>
    </row>
    <row r="85" spans="1:14" s="36" customFormat="1" ht="12" customHeight="1" x14ac:dyDescent="0.2">
      <c r="A85" s="44">
        <v>74</v>
      </c>
      <c r="B85" s="50" t="s">
        <v>464</v>
      </c>
      <c r="C85" s="52"/>
      <c r="D85" s="52"/>
      <c r="E85" s="53"/>
      <c r="F85" s="53"/>
      <c r="G85" s="43">
        <v>7691321.4800000004</v>
      </c>
      <c r="H85" s="43">
        <v>7691321.4800000004</v>
      </c>
      <c r="I85" s="43">
        <v>7691321.4800000004</v>
      </c>
      <c r="J85" s="43">
        <v>6891058.75</v>
      </c>
      <c r="K85" s="48">
        <f t="shared" si="1"/>
        <v>-800262.73000000045</v>
      </c>
      <c r="L85" s="48" t="s">
        <v>716</v>
      </c>
      <c r="N85" s="49"/>
    </row>
    <row r="86" spans="1:14" s="36" customFormat="1" ht="12" customHeight="1" x14ac:dyDescent="0.2">
      <c r="A86" s="44">
        <v>75</v>
      </c>
      <c r="B86" s="50" t="s">
        <v>465</v>
      </c>
      <c r="C86" s="52"/>
      <c r="D86" s="52"/>
      <c r="E86" s="53"/>
      <c r="F86" s="53"/>
      <c r="G86" s="43">
        <v>2404251.83</v>
      </c>
      <c r="H86" s="43">
        <v>2404251.83</v>
      </c>
      <c r="I86" s="43">
        <v>2404251.83</v>
      </c>
      <c r="J86" s="43">
        <v>1734501.24</v>
      </c>
      <c r="K86" s="48">
        <f t="shared" si="1"/>
        <v>-669750.59000000008</v>
      </c>
      <c r="L86" s="48" t="s">
        <v>716</v>
      </c>
      <c r="N86" s="49"/>
    </row>
    <row r="87" spans="1:14" s="36" customFormat="1" ht="12" customHeight="1" x14ac:dyDescent="0.2">
      <c r="A87" s="44">
        <v>76</v>
      </c>
      <c r="B87" s="50" t="s">
        <v>466</v>
      </c>
      <c r="C87" s="52"/>
      <c r="D87" s="52"/>
      <c r="E87" s="53"/>
      <c r="F87" s="53"/>
      <c r="G87" s="43">
        <v>2397121.83</v>
      </c>
      <c r="H87" s="43">
        <v>2397121.83</v>
      </c>
      <c r="I87" s="43">
        <v>2397121.83</v>
      </c>
      <c r="J87" s="43">
        <v>2167241.9500000002</v>
      </c>
      <c r="K87" s="48">
        <f t="shared" si="1"/>
        <v>-229879.87999999989</v>
      </c>
      <c r="L87" s="48" t="s">
        <v>716</v>
      </c>
      <c r="N87" s="49"/>
    </row>
    <row r="88" spans="1:14" s="36" customFormat="1" ht="12" customHeight="1" x14ac:dyDescent="0.2">
      <c r="A88" s="44">
        <v>77</v>
      </c>
      <c r="B88" s="50" t="s">
        <v>469</v>
      </c>
      <c r="C88" s="52"/>
      <c r="D88" s="52"/>
      <c r="E88" s="53"/>
      <c r="F88" s="53"/>
      <c r="G88" s="43">
        <v>6099918.6799999997</v>
      </c>
      <c r="H88" s="43">
        <v>6099918.6799999997</v>
      </c>
      <c r="I88" s="43">
        <v>6099918.6799999997</v>
      </c>
      <c r="J88" s="43">
        <v>5720042.0099999998</v>
      </c>
      <c r="K88" s="48">
        <f t="shared" si="1"/>
        <v>-379876.66999999993</v>
      </c>
      <c r="L88" s="48" t="s">
        <v>716</v>
      </c>
      <c r="N88" s="49"/>
    </row>
    <row r="89" spans="1:14" s="36" customFormat="1" ht="12" customHeight="1" x14ac:dyDescent="0.2">
      <c r="A89" s="44">
        <v>78</v>
      </c>
      <c r="B89" s="50" t="s">
        <v>471</v>
      </c>
      <c r="C89" s="52"/>
      <c r="D89" s="52"/>
      <c r="E89" s="53"/>
      <c r="F89" s="53"/>
      <c r="G89" s="43">
        <v>4845494.2300000004</v>
      </c>
      <c r="H89" s="43">
        <v>3737064.67</v>
      </c>
      <c r="I89" s="43">
        <v>3737064.67</v>
      </c>
      <c r="J89" s="43">
        <v>3737064.67</v>
      </c>
      <c r="K89" s="48">
        <f t="shared" si="1"/>
        <v>0</v>
      </c>
      <c r="L89" s="48"/>
      <c r="N89" s="49"/>
    </row>
    <row r="90" spans="1:14" s="36" customFormat="1" ht="12" customHeight="1" x14ac:dyDescent="0.2">
      <c r="A90" s="44">
        <v>79</v>
      </c>
      <c r="B90" s="50" t="s">
        <v>472</v>
      </c>
      <c r="C90" s="52"/>
      <c r="D90" s="52"/>
      <c r="E90" s="53"/>
      <c r="F90" s="53"/>
      <c r="G90" s="43">
        <v>5357978.97</v>
      </c>
      <c r="H90" s="43">
        <v>5357978.97</v>
      </c>
      <c r="I90" s="43">
        <v>5357978.97</v>
      </c>
      <c r="J90" s="43">
        <v>5357978.97</v>
      </c>
      <c r="K90" s="48">
        <f t="shared" si="1"/>
        <v>0</v>
      </c>
      <c r="L90" s="48"/>
      <c r="N90" s="49"/>
    </row>
    <row r="91" spans="1:14" s="36" customFormat="1" ht="12" customHeight="1" x14ac:dyDescent="0.2">
      <c r="A91" s="44">
        <v>80</v>
      </c>
      <c r="B91" s="50" t="s">
        <v>475</v>
      </c>
      <c r="C91" s="52"/>
      <c r="D91" s="52"/>
      <c r="E91" s="53"/>
      <c r="F91" s="53"/>
      <c r="G91" s="43">
        <v>2599043.71</v>
      </c>
      <c r="H91" s="43">
        <v>2599043.71</v>
      </c>
      <c r="I91" s="43">
        <v>2599043.71</v>
      </c>
      <c r="J91" s="43">
        <v>2599043.71</v>
      </c>
      <c r="K91" s="48">
        <f t="shared" si="1"/>
        <v>0</v>
      </c>
      <c r="L91" s="48"/>
      <c r="N91" s="49"/>
    </row>
    <row r="92" spans="1:14" s="36" customFormat="1" ht="12" customHeight="1" x14ac:dyDescent="0.2">
      <c r="A92" s="44">
        <v>81</v>
      </c>
      <c r="B92" s="50" t="s">
        <v>476</v>
      </c>
      <c r="C92" s="52"/>
      <c r="D92" s="52"/>
      <c r="E92" s="53"/>
      <c r="F92" s="53"/>
      <c r="G92" s="43">
        <v>5909380.5700000003</v>
      </c>
      <c r="H92" s="43">
        <v>5909380.5700000003</v>
      </c>
      <c r="I92" s="43">
        <v>5909380.5700000003</v>
      </c>
      <c r="J92" s="43">
        <v>5909380.5700000003</v>
      </c>
      <c r="K92" s="48">
        <f t="shared" si="1"/>
        <v>0</v>
      </c>
      <c r="L92" s="48"/>
      <c r="N92" s="49"/>
    </row>
    <row r="93" spans="1:14" s="36" customFormat="1" ht="12" customHeight="1" x14ac:dyDescent="0.2">
      <c r="A93" s="44">
        <v>82</v>
      </c>
      <c r="B93" s="50" t="s">
        <v>477</v>
      </c>
      <c r="C93" s="52"/>
      <c r="D93" s="52"/>
      <c r="E93" s="53"/>
      <c r="F93" s="53"/>
      <c r="G93" s="43">
        <v>3731481.5</v>
      </c>
      <c r="H93" s="43">
        <v>3731481.5</v>
      </c>
      <c r="I93" s="43">
        <v>3731481.5</v>
      </c>
      <c r="J93" s="43">
        <v>2976949.88</v>
      </c>
      <c r="K93" s="48">
        <f t="shared" si="1"/>
        <v>-754531.62000000011</v>
      </c>
      <c r="L93" s="48" t="s">
        <v>716</v>
      </c>
      <c r="N93" s="49"/>
    </row>
    <row r="94" spans="1:14" s="36" customFormat="1" ht="12" customHeight="1" x14ac:dyDescent="0.2">
      <c r="A94" s="44">
        <v>83</v>
      </c>
      <c r="B94" s="50" t="s">
        <v>479</v>
      </c>
      <c r="C94" s="52"/>
      <c r="D94" s="52"/>
      <c r="E94" s="53"/>
      <c r="F94" s="53"/>
      <c r="G94" s="43">
        <v>4431696.88</v>
      </c>
      <c r="H94" s="43">
        <v>4431696.88</v>
      </c>
      <c r="I94" s="43">
        <v>4431696.88</v>
      </c>
      <c r="J94" s="43">
        <v>3745452.67</v>
      </c>
      <c r="K94" s="48">
        <f t="shared" si="1"/>
        <v>-686244.21</v>
      </c>
      <c r="L94" s="48" t="s">
        <v>716</v>
      </c>
      <c r="N94" s="49"/>
    </row>
    <row r="95" spans="1:14" s="36" customFormat="1" ht="12" customHeight="1" x14ac:dyDescent="0.2">
      <c r="A95" s="44">
        <v>84</v>
      </c>
      <c r="B95" s="50" t="s">
        <v>480</v>
      </c>
      <c r="C95" s="52"/>
      <c r="D95" s="52"/>
      <c r="E95" s="53"/>
      <c r="F95" s="53"/>
      <c r="G95" s="43">
        <v>6733013.9299999997</v>
      </c>
      <c r="H95" s="43">
        <v>6733013.9299999997</v>
      </c>
      <c r="I95" s="43">
        <v>5731392.6900000004</v>
      </c>
      <c r="J95" s="43">
        <v>5731392.6900000004</v>
      </c>
      <c r="K95" s="48">
        <f t="shared" si="1"/>
        <v>0</v>
      </c>
      <c r="L95" s="48"/>
      <c r="N95" s="49"/>
    </row>
    <row r="96" spans="1:14" s="36" customFormat="1" ht="12" customHeight="1" x14ac:dyDescent="0.2">
      <c r="A96" s="44">
        <v>85</v>
      </c>
      <c r="B96" s="50" t="s">
        <v>482</v>
      </c>
      <c r="C96" s="52"/>
      <c r="D96" s="52"/>
      <c r="E96" s="53"/>
      <c r="F96" s="53"/>
      <c r="G96" s="43">
        <v>5804664.1100000003</v>
      </c>
      <c r="H96" s="43">
        <v>5804664.1100000003</v>
      </c>
      <c r="I96" s="43">
        <v>5804664.1100000003</v>
      </c>
      <c r="J96" s="43">
        <v>5804664.1100000003</v>
      </c>
      <c r="K96" s="48">
        <f t="shared" si="1"/>
        <v>0</v>
      </c>
      <c r="L96" s="48"/>
      <c r="N96" s="49"/>
    </row>
    <row r="97" spans="1:14" s="36" customFormat="1" ht="12" customHeight="1" x14ac:dyDescent="0.2">
      <c r="A97" s="44">
        <v>86</v>
      </c>
      <c r="B97" s="50" t="s">
        <v>484</v>
      </c>
      <c r="C97" s="52"/>
      <c r="D97" s="52"/>
      <c r="E97" s="53"/>
      <c r="F97" s="53"/>
      <c r="G97" s="43">
        <v>3094458.4</v>
      </c>
      <c r="H97" s="43">
        <v>3094458.4</v>
      </c>
      <c r="I97" s="43">
        <v>3094458.4</v>
      </c>
      <c r="J97" s="43">
        <v>3094458.4</v>
      </c>
      <c r="K97" s="48">
        <f t="shared" si="1"/>
        <v>0</v>
      </c>
      <c r="L97" s="48"/>
      <c r="N97" s="49"/>
    </row>
    <row r="98" spans="1:14" s="36" customFormat="1" ht="12" customHeight="1" x14ac:dyDescent="0.2">
      <c r="A98" s="44">
        <v>87</v>
      </c>
      <c r="B98" s="50" t="s">
        <v>485</v>
      </c>
      <c r="C98" s="52"/>
      <c r="D98" s="52"/>
      <c r="E98" s="53"/>
      <c r="F98" s="53"/>
      <c r="G98" s="43">
        <v>6231126.4900000002</v>
      </c>
      <c r="H98" s="43">
        <v>6231126.4900000002</v>
      </c>
      <c r="I98" s="43">
        <v>6231126.4900000002</v>
      </c>
      <c r="J98" s="43">
        <v>6231126.4900000002</v>
      </c>
      <c r="K98" s="48">
        <f t="shared" si="1"/>
        <v>0</v>
      </c>
      <c r="L98" s="48"/>
      <c r="N98" s="49"/>
    </row>
    <row r="99" spans="1:14" s="36" customFormat="1" ht="12" customHeight="1" x14ac:dyDescent="0.2">
      <c r="A99" s="44">
        <v>88</v>
      </c>
      <c r="B99" s="50" t="s">
        <v>488</v>
      </c>
      <c r="C99" s="52"/>
      <c r="D99" s="52"/>
      <c r="E99" s="53"/>
      <c r="F99" s="53"/>
      <c r="G99" s="43">
        <v>4632753.67</v>
      </c>
      <c r="H99" s="43">
        <v>4632753.67</v>
      </c>
      <c r="I99" s="43">
        <v>4632753.67</v>
      </c>
      <c r="J99" s="43">
        <v>3772000.81</v>
      </c>
      <c r="K99" s="48">
        <f t="shared" si="1"/>
        <v>-860752.85999999987</v>
      </c>
      <c r="L99" s="48" t="s">
        <v>716</v>
      </c>
      <c r="N99" s="49"/>
    </row>
    <row r="100" spans="1:14" s="36" customFormat="1" ht="24" customHeight="1" x14ac:dyDescent="0.2">
      <c r="A100" s="44">
        <v>89</v>
      </c>
      <c r="B100" s="50" t="s">
        <v>489</v>
      </c>
      <c r="C100" s="52"/>
      <c r="D100" s="52"/>
      <c r="E100" s="53"/>
      <c r="F100" s="53"/>
      <c r="G100" s="43">
        <v>5081158.72</v>
      </c>
      <c r="H100" s="43">
        <v>5081158.72</v>
      </c>
      <c r="I100" s="43">
        <v>5081158.72</v>
      </c>
      <c r="J100" s="43">
        <v>5500681.1200000001</v>
      </c>
      <c r="K100" s="48">
        <f t="shared" si="1"/>
        <v>419522.40000000037</v>
      </c>
      <c r="L100" s="48" t="s">
        <v>735</v>
      </c>
      <c r="N100" s="49"/>
    </row>
    <row r="101" spans="1:14" s="36" customFormat="1" ht="12" customHeight="1" x14ac:dyDescent="0.2">
      <c r="A101" s="44">
        <v>90</v>
      </c>
      <c r="B101" s="50" t="s">
        <v>490</v>
      </c>
      <c r="C101" s="52"/>
      <c r="D101" s="52"/>
      <c r="E101" s="53"/>
      <c r="F101" s="53"/>
      <c r="G101" s="43">
        <v>7930429.5199999996</v>
      </c>
      <c r="H101" s="43">
        <v>7930429.5199999996</v>
      </c>
      <c r="I101" s="43">
        <v>7930429.5199999996</v>
      </c>
      <c r="J101" s="43">
        <v>7748411.21</v>
      </c>
      <c r="K101" s="48">
        <f t="shared" si="1"/>
        <v>-182018.30999999959</v>
      </c>
      <c r="L101" s="48" t="s">
        <v>716</v>
      </c>
      <c r="N101" s="49"/>
    </row>
    <row r="102" spans="1:14" s="36" customFormat="1" ht="12" customHeight="1" x14ac:dyDescent="0.2">
      <c r="A102" s="44">
        <v>91</v>
      </c>
      <c r="B102" s="50" t="s">
        <v>491</v>
      </c>
      <c r="C102" s="52"/>
      <c r="D102" s="52"/>
      <c r="E102" s="53"/>
      <c r="F102" s="53"/>
      <c r="G102" s="43">
        <v>5112343.79</v>
      </c>
      <c r="H102" s="43">
        <v>5112343.79</v>
      </c>
      <c r="I102" s="43">
        <v>5112343.79</v>
      </c>
      <c r="J102" s="43">
        <v>5112343.79</v>
      </c>
      <c r="K102" s="48">
        <f t="shared" si="1"/>
        <v>0</v>
      </c>
      <c r="L102" s="48"/>
      <c r="N102" s="49"/>
    </row>
    <row r="103" spans="1:14" s="36" customFormat="1" ht="12" customHeight="1" x14ac:dyDescent="0.2">
      <c r="A103" s="44">
        <v>92</v>
      </c>
      <c r="B103" s="50" t="s">
        <v>492</v>
      </c>
      <c r="C103" s="52"/>
      <c r="D103" s="52"/>
      <c r="E103" s="53"/>
      <c r="F103" s="53"/>
      <c r="G103" s="43">
        <v>3980520.24</v>
      </c>
      <c r="H103" s="43">
        <v>3980520.24</v>
      </c>
      <c r="I103" s="43">
        <v>3980520.24</v>
      </c>
      <c r="J103" s="43">
        <v>3980520.24</v>
      </c>
      <c r="K103" s="48">
        <f t="shared" si="1"/>
        <v>0</v>
      </c>
      <c r="L103" s="48"/>
      <c r="N103" s="49"/>
    </row>
    <row r="104" spans="1:14" s="36" customFormat="1" ht="12" customHeight="1" x14ac:dyDescent="0.2">
      <c r="A104" s="44">
        <v>93</v>
      </c>
      <c r="B104" s="50" t="s">
        <v>364</v>
      </c>
      <c r="C104" s="46"/>
      <c r="D104" s="35"/>
      <c r="E104" s="47"/>
      <c r="F104" s="51"/>
      <c r="G104" s="43">
        <v>3070409.73</v>
      </c>
      <c r="H104" s="43">
        <v>3070409.73</v>
      </c>
      <c r="I104" s="43">
        <v>3070409.73</v>
      </c>
      <c r="J104" s="43">
        <v>3070409.73</v>
      </c>
      <c r="K104" s="48">
        <f t="shared" si="1"/>
        <v>0</v>
      </c>
      <c r="L104" s="48"/>
      <c r="N104" s="49"/>
    </row>
    <row r="105" spans="1:14" s="36" customFormat="1" ht="12" customHeight="1" x14ac:dyDescent="0.2">
      <c r="A105" s="44">
        <v>94</v>
      </c>
      <c r="B105" s="50" t="s">
        <v>493</v>
      </c>
      <c r="C105" s="52"/>
      <c r="D105" s="52"/>
      <c r="E105" s="53"/>
      <c r="F105" s="53"/>
      <c r="G105" s="43">
        <v>2810204.1</v>
      </c>
      <c r="H105" s="43">
        <v>2810204.1</v>
      </c>
      <c r="I105" s="43">
        <v>2810204.1</v>
      </c>
      <c r="J105" s="43">
        <v>2810204.1</v>
      </c>
      <c r="K105" s="48">
        <f t="shared" si="1"/>
        <v>0</v>
      </c>
      <c r="L105" s="48"/>
      <c r="N105" s="49"/>
    </row>
    <row r="106" spans="1:14" s="36" customFormat="1" ht="29.25" customHeight="1" x14ac:dyDescent="0.2">
      <c r="A106" s="44">
        <v>95</v>
      </c>
      <c r="B106" s="50" t="s">
        <v>494</v>
      </c>
      <c r="C106" s="52"/>
      <c r="D106" s="52"/>
      <c r="E106" s="53"/>
      <c r="F106" s="53"/>
      <c r="G106" s="43">
        <v>2809324.1</v>
      </c>
      <c r="H106" s="43">
        <v>2809324.1</v>
      </c>
      <c r="I106" s="43">
        <v>2809324.1</v>
      </c>
      <c r="J106" s="43">
        <v>0</v>
      </c>
      <c r="K106" s="48">
        <f t="shared" si="1"/>
        <v>-2809324.1</v>
      </c>
      <c r="L106" s="48" t="s">
        <v>733</v>
      </c>
      <c r="N106" s="49"/>
    </row>
    <row r="107" spans="1:14" s="36" customFormat="1" ht="12" customHeight="1" x14ac:dyDescent="0.2">
      <c r="A107" s="44">
        <v>96</v>
      </c>
      <c r="B107" s="50" t="s">
        <v>496</v>
      </c>
      <c r="C107" s="52"/>
      <c r="D107" s="52"/>
      <c r="E107" s="53"/>
      <c r="F107" s="53"/>
      <c r="G107" s="43">
        <v>3169434.1</v>
      </c>
      <c r="H107" s="43">
        <v>3169434.1</v>
      </c>
      <c r="I107" s="43">
        <v>3169434.1</v>
      </c>
      <c r="J107" s="43">
        <v>2350071.2999999998</v>
      </c>
      <c r="K107" s="48">
        <f t="shared" si="1"/>
        <v>-819362.80000000028</v>
      </c>
      <c r="L107" s="48" t="s">
        <v>716</v>
      </c>
      <c r="N107" s="49"/>
    </row>
    <row r="108" spans="1:14" s="36" customFormat="1" ht="12" customHeight="1" x14ac:dyDescent="0.2">
      <c r="A108" s="44">
        <v>97</v>
      </c>
      <c r="B108" s="50" t="s">
        <v>497</v>
      </c>
      <c r="C108" s="52"/>
      <c r="D108" s="52"/>
      <c r="E108" s="53"/>
      <c r="F108" s="53"/>
      <c r="G108" s="43">
        <v>3012724.1</v>
      </c>
      <c r="H108" s="43">
        <v>3012724.1</v>
      </c>
      <c r="I108" s="43">
        <v>3012724.1</v>
      </c>
      <c r="J108" s="43">
        <v>2501615.4500000002</v>
      </c>
      <c r="K108" s="48">
        <f t="shared" si="1"/>
        <v>-511108.64999999991</v>
      </c>
      <c r="L108" s="48" t="s">
        <v>716</v>
      </c>
      <c r="N108" s="49"/>
    </row>
    <row r="109" spans="1:14" s="36" customFormat="1" ht="12" customHeight="1" x14ac:dyDescent="0.2">
      <c r="A109" s="44">
        <v>98</v>
      </c>
      <c r="B109" s="50" t="s">
        <v>498</v>
      </c>
      <c r="C109" s="52"/>
      <c r="D109" s="52"/>
      <c r="E109" s="53"/>
      <c r="F109" s="53"/>
      <c r="G109" s="43">
        <v>3410764.1</v>
      </c>
      <c r="H109" s="43">
        <v>3410764.1</v>
      </c>
      <c r="I109" s="43">
        <v>3410764.1</v>
      </c>
      <c r="J109" s="43">
        <v>3410764.1</v>
      </c>
      <c r="K109" s="48">
        <f t="shared" si="1"/>
        <v>0</v>
      </c>
      <c r="L109" s="48"/>
      <c r="N109" s="49"/>
    </row>
    <row r="110" spans="1:14" s="36" customFormat="1" ht="12" customHeight="1" x14ac:dyDescent="0.2">
      <c r="A110" s="44">
        <v>99</v>
      </c>
      <c r="B110" s="50" t="s">
        <v>505</v>
      </c>
      <c r="C110" s="52"/>
      <c r="D110" s="52"/>
      <c r="E110" s="53"/>
      <c r="F110" s="53"/>
      <c r="G110" s="43">
        <v>6002626.6600000001</v>
      </c>
      <c r="H110" s="43">
        <v>6002626.6600000001</v>
      </c>
      <c r="I110" s="43">
        <v>6002626.6600000001</v>
      </c>
      <c r="J110" s="43">
        <v>6162309.4100000001</v>
      </c>
      <c r="K110" s="48">
        <f t="shared" si="1"/>
        <v>159682.75</v>
      </c>
      <c r="L110" s="48" t="s">
        <v>716</v>
      </c>
      <c r="N110" s="49"/>
    </row>
    <row r="111" spans="1:14" s="36" customFormat="1" ht="30" customHeight="1" x14ac:dyDescent="0.2">
      <c r="A111" s="44">
        <v>100</v>
      </c>
      <c r="B111" s="50" t="s">
        <v>506</v>
      </c>
      <c r="C111" s="52"/>
      <c r="D111" s="52"/>
      <c r="E111" s="53"/>
      <c r="F111" s="53"/>
      <c r="G111" s="43">
        <v>2988244.1</v>
      </c>
      <c r="H111" s="43">
        <v>2988244.1</v>
      </c>
      <c r="I111" s="43">
        <v>2988244.1</v>
      </c>
      <c r="J111" s="43">
        <v>0</v>
      </c>
      <c r="K111" s="48">
        <f t="shared" si="1"/>
        <v>-2988244.1</v>
      </c>
      <c r="L111" s="48" t="s">
        <v>733</v>
      </c>
      <c r="N111" s="49"/>
    </row>
    <row r="112" spans="1:14" s="36" customFormat="1" ht="12" customHeight="1" x14ac:dyDescent="0.2">
      <c r="A112" s="44">
        <v>101</v>
      </c>
      <c r="B112" s="50" t="s">
        <v>507</v>
      </c>
      <c r="C112" s="52"/>
      <c r="D112" s="52"/>
      <c r="E112" s="53"/>
      <c r="F112" s="53"/>
      <c r="G112" s="43">
        <v>7943161.4299999997</v>
      </c>
      <c r="H112" s="43">
        <v>7786251.4400000004</v>
      </c>
      <c r="I112" s="43">
        <v>7786251.4400000004</v>
      </c>
      <c r="J112" s="43">
        <v>7786251.4400000004</v>
      </c>
      <c r="K112" s="48">
        <f t="shared" si="1"/>
        <v>0</v>
      </c>
      <c r="L112" s="48"/>
      <c r="N112" s="49"/>
    </row>
    <row r="113" spans="1:14" s="36" customFormat="1" ht="12" customHeight="1" x14ac:dyDescent="0.2">
      <c r="A113" s="44">
        <v>102</v>
      </c>
      <c r="B113" s="50" t="s">
        <v>503</v>
      </c>
      <c r="C113" s="52"/>
      <c r="D113" s="52"/>
      <c r="E113" s="53"/>
      <c r="F113" s="53"/>
      <c r="G113" s="43">
        <v>5258411.33</v>
      </c>
      <c r="H113" s="43">
        <v>5258411.33</v>
      </c>
      <c r="I113" s="43">
        <v>5258411.33</v>
      </c>
      <c r="J113" s="43">
        <v>4482435.47</v>
      </c>
      <c r="K113" s="48">
        <f t="shared" si="1"/>
        <v>-775975.86000000034</v>
      </c>
      <c r="L113" s="48" t="s">
        <v>716</v>
      </c>
      <c r="N113" s="49"/>
    </row>
    <row r="114" spans="1:14" s="36" customFormat="1" ht="12" customHeight="1" x14ac:dyDescent="0.2">
      <c r="A114" s="44">
        <v>103</v>
      </c>
      <c r="B114" s="50" t="s">
        <v>504</v>
      </c>
      <c r="C114" s="52"/>
      <c r="D114" s="52"/>
      <c r="E114" s="53"/>
      <c r="F114" s="53"/>
      <c r="G114" s="43">
        <v>2806547.46</v>
      </c>
      <c r="H114" s="43">
        <v>2240052.0499999998</v>
      </c>
      <c r="I114" s="43">
        <v>2240052.0499999998</v>
      </c>
      <c r="J114" s="43">
        <v>2240052.0499999998</v>
      </c>
      <c r="K114" s="48">
        <f t="shared" si="1"/>
        <v>0</v>
      </c>
      <c r="L114" s="48"/>
      <c r="N114" s="49"/>
    </row>
    <row r="115" spans="1:14" s="36" customFormat="1" ht="12" customHeight="1" x14ac:dyDescent="0.2">
      <c r="A115" s="44">
        <v>104</v>
      </c>
      <c r="B115" s="50" t="s">
        <v>525</v>
      </c>
      <c r="C115" s="52"/>
      <c r="D115" s="52"/>
      <c r="E115" s="53"/>
      <c r="F115" s="53"/>
      <c r="G115" s="43">
        <v>5275750.75</v>
      </c>
      <c r="H115" s="43">
        <v>5275750.75</v>
      </c>
      <c r="I115" s="43">
        <v>5275750.75</v>
      </c>
      <c r="J115" s="43">
        <v>5275750.75</v>
      </c>
      <c r="K115" s="48">
        <f t="shared" si="1"/>
        <v>0</v>
      </c>
      <c r="L115" s="48"/>
      <c r="N115" s="49"/>
    </row>
    <row r="116" spans="1:14" s="36" customFormat="1" ht="12" customHeight="1" x14ac:dyDescent="0.2">
      <c r="A116" s="44">
        <v>105</v>
      </c>
      <c r="B116" s="50" t="s">
        <v>526</v>
      </c>
      <c r="C116" s="52"/>
      <c r="D116" s="52"/>
      <c r="E116" s="53"/>
      <c r="F116" s="53"/>
      <c r="G116" s="43">
        <v>5422199.8200000003</v>
      </c>
      <c r="H116" s="43">
        <v>5422199.8200000003</v>
      </c>
      <c r="I116" s="43">
        <v>5422199.8200000003</v>
      </c>
      <c r="J116" s="43">
        <v>5424332.9100000001</v>
      </c>
      <c r="K116" s="48">
        <f t="shared" si="1"/>
        <v>2133.089999999851</v>
      </c>
      <c r="L116" s="48" t="s">
        <v>716</v>
      </c>
      <c r="N116" s="49"/>
    </row>
    <row r="117" spans="1:14" s="36" customFormat="1" ht="26.25" customHeight="1" x14ac:dyDescent="0.2">
      <c r="A117" s="44">
        <v>106</v>
      </c>
      <c r="B117" s="50" t="s">
        <v>527</v>
      </c>
      <c r="C117" s="52"/>
      <c r="D117" s="52"/>
      <c r="E117" s="53"/>
      <c r="F117" s="53"/>
      <c r="G117" s="43">
        <v>2811065.44</v>
      </c>
      <c r="H117" s="43">
        <v>2811065.44</v>
      </c>
      <c r="I117" s="43">
        <v>2811065.44</v>
      </c>
      <c r="J117" s="43">
        <v>0</v>
      </c>
      <c r="K117" s="48">
        <f t="shared" si="1"/>
        <v>-2811065.44</v>
      </c>
      <c r="L117" s="48" t="s">
        <v>733</v>
      </c>
      <c r="N117" s="49"/>
    </row>
    <row r="118" spans="1:14" s="36" customFormat="1" ht="24" customHeight="1" x14ac:dyDescent="0.2">
      <c r="A118" s="44">
        <v>107</v>
      </c>
      <c r="B118" s="50" t="s">
        <v>528</v>
      </c>
      <c r="C118" s="52"/>
      <c r="D118" s="52"/>
      <c r="E118" s="53"/>
      <c r="F118" s="53"/>
      <c r="G118" s="43">
        <v>2879780.64</v>
      </c>
      <c r="H118" s="43">
        <v>2879780.64</v>
      </c>
      <c r="I118" s="43">
        <v>2879780.64</v>
      </c>
      <c r="J118" s="43">
        <v>0</v>
      </c>
      <c r="K118" s="48">
        <f t="shared" si="1"/>
        <v>-2879780.64</v>
      </c>
      <c r="L118" s="48" t="s">
        <v>733</v>
      </c>
      <c r="N118" s="49"/>
    </row>
    <row r="119" spans="1:14" s="36" customFormat="1" ht="12" customHeight="1" x14ac:dyDescent="0.2">
      <c r="A119" s="44">
        <v>108</v>
      </c>
      <c r="B119" s="50" t="s">
        <v>529</v>
      </c>
      <c r="C119" s="52"/>
      <c r="D119" s="52"/>
      <c r="E119" s="53"/>
      <c r="F119" s="53"/>
      <c r="G119" s="43">
        <v>4846250.6100000003</v>
      </c>
      <c r="H119" s="43">
        <v>4846250.6100000003</v>
      </c>
      <c r="I119" s="43">
        <v>4846250.6100000003</v>
      </c>
      <c r="J119" s="43">
        <v>4907808.79</v>
      </c>
      <c r="K119" s="48">
        <f t="shared" si="1"/>
        <v>61558.179999999702</v>
      </c>
      <c r="L119" s="48" t="s">
        <v>716</v>
      </c>
      <c r="N119" s="49"/>
    </row>
    <row r="120" spans="1:14" s="36" customFormat="1" ht="12" customHeight="1" x14ac:dyDescent="0.2">
      <c r="A120" s="44">
        <v>109</v>
      </c>
      <c r="B120" s="50" t="s">
        <v>531</v>
      </c>
      <c r="C120" s="52"/>
      <c r="D120" s="52"/>
      <c r="E120" s="53"/>
      <c r="F120" s="53"/>
      <c r="G120" s="43">
        <v>4126600.08</v>
      </c>
      <c r="H120" s="43">
        <v>4126600.08</v>
      </c>
      <c r="I120" s="43">
        <v>4126600.08</v>
      </c>
      <c r="J120" s="43">
        <v>3949244.82</v>
      </c>
      <c r="K120" s="48">
        <f t="shared" si="1"/>
        <v>-177355.26000000024</v>
      </c>
      <c r="L120" s="48" t="s">
        <v>716</v>
      </c>
      <c r="N120" s="49"/>
    </row>
    <row r="121" spans="1:14" s="36" customFormat="1" ht="12" customHeight="1" x14ac:dyDescent="0.2">
      <c r="A121" s="44">
        <v>110</v>
      </c>
      <c r="B121" s="50" t="s">
        <v>307</v>
      </c>
      <c r="C121" s="52"/>
      <c r="D121" s="52"/>
      <c r="E121" s="53"/>
      <c r="F121" s="53"/>
      <c r="G121" s="43">
        <v>2882301.98</v>
      </c>
      <c r="H121" s="43">
        <v>2882301.98</v>
      </c>
      <c r="I121" s="43">
        <v>2882301.98</v>
      </c>
      <c r="J121" s="43">
        <v>2631640.4700000002</v>
      </c>
      <c r="K121" s="48">
        <f t="shared" si="1"/>
        <v>-250661.50999999978</v>
      </c>
      <c r="L121" s="48" t="s">
        <v>716</v>
      </c>
      <c r="N121" s="49"/>
    </row>
    <row r="122" spans="1:14" s="36" customFormat="1" ht="12" customHeight="1" x14ac:dyDescent="0.2">
      <c r="A122" s="44">
        <v>111</v>
      </c>
      <c r="B122" s="50" t="s">
        <v>510</v>
      </c>
      <c r="C122" s="52"/>
      <c r="D122" s="52"/>
      <c r="E122" s="53"/>
      <c r="F122" s="53"/>
      <c r="G122" s="43">
        <v>5714902.79</v>
      </c>
      <c r="H122" s="43">
        <v>5714902.79</v>
      </c>
      <c r="I122" s="43">
        <v>5714902.79</v>
      </c>
      <c r="J122" s="43">
        <v>5714902.79</v>
      </c>
      <c r="K122" s="48">
        <f t="shared" si="1"/>
        <v>0</v>
      </c>
      <c r="L122" s="48"/>
      <c r="N122" s="49"/>
    </row>
    <row r="123" spans="1:14" s="36" customFormat="1" ht="12" customHeight="1" x14ac:dyDescent="0.2">
      <c r="A123" s="44">
        <v>112</v>
      </c>
      <c r="B123" s="50" t="s">
        <v>514</v>
      </c>
      <c r="C123" s="52"/>
      <c r="D123" s="52"/>
      <c r="E123" s="53"/>
      <c r="F123" s="53"/>
      <c r="G123" s="43">
        <v>5557184.9699999997</v>
      </c>
      <c r="H123" s="43">
        <v>5557184.9699999997</v>
      </c>
      <c r="I123" s="43">
        <v>5557184.9699999997</v>
      </c>
      <c r="J123" s="43">
        <v>5557184.9699999997</v>
      </c>
      <c r="K123" s="48">
        <f t="shared" si="1"/>
        <v>0</v>
      </c>
      <c r="L123" s="48"/>
      <c r="N123" s="49"/>
    </row>
    <row r="124" spans="1:14" s="36" customFormat="1" ht="12" customHeight="1" x14ac:dyDescent="0.2">
      <c r="A124" s="44">
        <v>113</v>
      </c>
      <c r="B124" s="50" t="s">
        <v>515</v>
      </c>
      <c r="C124" s="52"/>
      <c r="D124" s="52"/>
      <c r="E124" s="53"/>
      <c r="F124" s="53"/>
      <c r="G124" s="43">
        <v>5556094.9699999997</v>
      </c>
      <c r="H124" s="43">
        <v>5556094.9699999997</v>
      </c>
      <c r="I124" s="43">
        <v>5556094.9699999997</v>
      </c>
      <c r="J124" s="43">
        <v>5556094.9699999997</v>
      </c>
      <c r="K124" s="48">
        <f t="shared" si="1"/>
        <v>0</v>
      </c>
      <c r="L124" s="48"/>
      <c r="N124" s="49"/>
    </row>
    <row r="125" spans="1:14" s="36" customFormat="1" ht="12" customHeight="1" x14ac:dyDescent="0.2">
      <c r="A125" s="44">
        <v>114</v>
      </c>
      <c r="B125" s="50" t="s">
        <v>516</v>
      </c>
      <c r="C125" s="52"/>
      <c r="D125" s="52"/>
      <c r="E125" s="53"/>
      <c r="F125" s="53"/>
      <c r="G125" s="43">
        <v>5342651.66</v>
      </c>
      <c r="H125" s="43">
        <v>5342651.66</v>
      </c>
      <c r="I125" s="43">
        <v>5342651.66</v>
      </c>
      <c r="J125" s="43">
        <v>5342651.66</v>
      </c>
      <c r="K125" s="48">
        <f t="shared" si="1"/>
        <v>0</v>
      </c>
      <c r="L125" s="48"/>
      <c r="N125" s="49"/>
    </row>
    <row r="126" spans="1:14" s="36" customFormat="1" ht="32.25" customHeight="1" x14ac:dyDescent="0.2">
      <c r="A126" s="44">
        <v>115</v>
      </c>
      <c r="B126" s="50" t="s">
        <v>517</v>
      </c>
      <c r="C126" s="52"/>
      <c r="D126" s="52"/>
      <c r="E126" s="53"/>
      <c r="F126" s="53"/>
      <c r="G126" s="43">
        <v>5398969.7199999997</v>
      </c>
      <c r="H126" s="43">
        <v>5398969.7199999997</v>
      </c>
      <c r="I126" s="43">
        <v>5398969.7199999997</v>
      </c>
      <c r="J126" s="43">
        <v>0</v>
      </c>
      <c r="K126" s="48">
        <f t="shared" si="1"/>
        <v>-5398969.7199999997</v>
      </c>
      <c r="L126" s="48" t="s">
        <v>733</v>
      </c>
      <c r="N126" s="49"/>
    </row>
    <row r="127" spans="1:14" s="36" customFormat="1" ht="12" customHeight="1" x14ac:dyDescent="0.2">
      <c r="A127" s="44">
        <v>116</v>
      </c>
      <c r="B127" s="50" t="s">
        <v>532</v>
      </c>
      <c r="C127" s="52"/>
      <c r="D127" s="52"/>
      <c r="E127" s="53"/>
      <c r="F127" s="53"/>
      <c r="G127" s="43">
        <v>5080746.8</v>
      </c>
      <c r="H127" s="43">
        <v>5080746.8</v>
      </c>
      <c r="I127" s="43">
        <v>5080746.8</v>
      </c>
      <c r="J127" s="43">
        <v>5080746.8</v>
      </c>
      <c r="K127" s="48">
        <f t="shared" si="1"/>
        <v>0</v>
      </c>
      <c r="L127" s="48"/>
      <c r="N127" s="49"/>
    </row>
    <row r="128" spans="1:14" s="36" customFormat="1" ht="12" customHeight="1" x14ac:dyDescent="0.2">
      <c r="A128" s="44">
        <v>117</v>
      </c>
      <c r="B128" s="50" t="s">
        <v>533</v>
      </c>
      <c r="C128" s="52"/>
      <c r="D128" s="52"/>
      <c r="E128" s="53"/>
      <c r="F128" s="53"/>
      <c r="G128" s="43">
        <v>4565123.84</v>
      </c>
      <c r="H128" s="43">
        <v>4565123.84</v>
      </c>
      <c r="I128" s="43">
        <v>4565123.84</v>
      </c>
      <c r="J128" s="43">
        <v>4211804.82</v>
      </c>
      <c r="K128" s="48">
        <f t="shared" si="1"/>
        <v>-353319.01999999955</v>
      </c>
      <c r="L128" s="48" t="s">
        <v>716</v>
      </c>
      <c r="N128" s="49"/>
    </row>
    <row r="129" spans="1:14" s="36" customFormat="1" ht="29.25" customHeight="1" x14ac:dyDescent="0.2">
      <c r="A129" s="44">
        <v>118</v>
      </c>
      <c r="B129" s="50" t="s">
        <v>534</v>
      </c>
      <c r="C129" s="52"/>
      <c r="D129" s="52"/>
      <c r="E129" s="53"/>
      <c r="F129" s="53"/>
      <c r="G129" s="43">
        <v>3864820.14</v>
      </c>
      <c r="H129" s="43">
        <v>3864820.14</v>
      </c>
      <c r="I129" s="43">
        <v>3864820.14</v>
      </c>
      <c r="J129" s="43">
        <v>0</v>
      </c>
      <c r="K129" s="48">
        <f t="shared" si="1"/>
        <v>-3864820.14</v>
      </c>
      <c r="L129" s="48" t="s">
        <v>733</v>
      </c>
      <c r="N129" s="49"/>
    </row>
    <row r="130" spans="1:14" s="36" customFormat="1" ht="26.25" customHeight="1" x14ac:dyDescent="0.2">
      <c r="A130" s="44">
        <v>119</v>
      </c>
      <c r="B130" s="50" t="s">
        <v>543</v>
      </c>
      <c r="C130" s="52"/>
      <c r="D130" s="52"/>
      <c r="E130" s="53"/>
      <c r="F130" s="53"/>
      <c r="G130" s="43">
        <v>4922528.17</v>
      </c>
      <c r="H130" s="43">
        <v>4922528.17</v>
      </c>
      <c r="I130" s="43">
        <v>4922528.17</v>
      </c>
      <c r="J130" s="43">
        <v>4922491.7699999996</v>
      </c>
      <c r="K130" s="48">
        <f t="shared" si="1"/>
        <v>-36.400000000372529</v>
      </c>
      <c r="L130" s="48" t="s">
        <v>735</v>
      </c>
      <c r="N130" s="49"/>
    </row>
    <row r="131" spans="1:14" s="36" customFormat="1" ht="12" customHeight="1" x14ac:dyDescent="0.2">
      <c r="A131" s="44">
        <v>120</v>
      </c>
      <c r="B131" s="50" t="s">
        <v>544</v>
      </c>
      <c r="C131" s="52"/>
      <c r="D131" s="52"/>
      <c r="E131" s="53"/>
      <c r="F131" s="53"/>
      <c r="G131" s="43">
        <v>2873957.36</v>
      </c>
      <c r="H131" s="43">
        <v>2873957.36</v>
      </c>
      <c r="I131" s="43">
        <v>2873957.36</v>
      </c>
      <c r="J131" s="43">
        <v>2873957.36</v>
      </c>
      <c r="K131" s="48">
        <f t="shared" si="1"/>
        <v>0</v>
      </c>
      <c r="L131" s="48"/>
      <c r="N131" s="49"/>
    </row>
    <row r="132" spans="1:14" s="36" customFormat="1" ht="12" customHeight="1" x14ac:dyDescent="0.2">
      <c r="A132" s="44">
        <v>121</v>
      </c>
      <c r="B132" s="50" t="s">
        <v>310</v>
      </c>
      <c r="C132" s="52"/>
      <c r="D132" s="52"/>
      <c r="E132" s="53"/>
      <c r="F132" s="53"/>
      <c r="G132" s="43">
        <v>3602888.23</v>
      </c>
      <c r="H132" s="43">
        <v>3602888.23</v>
      </c>
      <c r="I132" s="43">
        <v>3602888.23</v>
      </c>
      <c r="J132" s="43">
        <v>3602888.23</v>
      </c>
      <c r="K132" s="48">
        <f t="shared" si="1"/>
        <v>0</v>
      </c>
      <c r="L132" s="48"/>
      <c r="N132" s="49"/>
    </row>
    <row r="133" spans="1:14" s="36" customFormat="1" ht="12" customHeight="1" x14ac:dyDescent="0.2">
      <c r="A133" s="44">
        <v>122</v>
      </c>
      <c r="B133" s="50" t="s">
        <v>140</v>
      </c>
      <c r="C133" s="46"/>
      <c r="D133" s="35"/>
      <c r="E133" s="47"/>
      <c r="F133" s="51"/>
      <c r="G133" s="43">
        <v>4758994.0199999996</v>
      </c>
      <c r="H133" s="43">
        <v>4758994.0199999996</v>
      </c>
      <c r="I133" s="43">
        <v>4758994.0199999996</v>
      </c>
      <c r="J133" s="43">
        <v>3973024.65</v>
      </c>
      <c r="K133" s="48">
        <f t="shared" si="1"/>
        <v>-785969.36999999965</v>
      </c>
      <c r="L133" s="48" t="s">
        <v>716</v>
      </c>
      <c r="N133" s="49"/>
    </row>
    <row r="134" spans="1:14" s="36" customFormat="1" ht="12" customHeight="1" x14ac:dyDescent="0.2">
      <c r="A134" s="44">
        <v>123</v>
      </c>
      <c r="B134" s="50" t="s">
        <v>377</v>
      </c>
      <c r="C134" s="46"/>
      <c r="D134" s="35"/>
      <c r="E134" s="47"/>
      <c r="F134" s="51"/>
      <c r="G134" s="43">
        <v>8708941.9600000009</v>
      </c>
      <c r="H134" s="43">
        <v>8708941.9600000009</v>
      </c>
      <c r="I134" s="43">
        <v>8708941.9600000009</v>
      </c>
      <c r="J134" s="43">
        <v>8708941.9600000009</v>
      </c>
      <c r="K134" s="48">
        <f t="shared" si="1"/>
        <v>0</v>
      </c>
      <c r="L134" s="46"/>
      <c r="N134" s="49"/>
    </row>
    <row r="135" spans="1:14" s="36" customFormat="1" ht="12" customHeight="1" x14ac:dyDescent="0.2">
      <c r="A135" s="44">
        <v>124</v>
      </c>
      <c r="B135" s="50" t="s">
        <v>650</v>
      </c>
      <c r="C135" s="46"/>
      <c r="D135" s="35"/>
      <c r="E135" s="47"/>
      <c r="F135" s="51"/>
      <c r="G135" s="43">
        <v>2388791.83</v>
      </c>
      <c r="H135" s="43">
        <v>2388791.83</v>
      </c>
      <c r="I135" s="43">
        <v>2388791.83</v>
      </c>
      <c r="J135" s="43">
        <v>1996979.29</v>
      </c>
      <c r="K135" s="48">
        <f t="shared" si="1"/>
        <v>-391812.54000000004</v>
      </c>
      <c r="L135" s="48" t="s">
        <v>716</v>
      </c>
      <c r="N135" s="49"/>
    </row>
    <row r="136" spans="1:14" s="36" customFormat="1" ht="12" customHeight="1" x14ac:dyDescent="0.2">
      <c r="A136" s="44">
        <v>125</v>
      </c>
      <c r="B136" s="50" t="s">
        <v>651</v>
      </c>
      <c r="C136" s="46"/>
      <c r="D136" s="35"/>
      <c r="E136" s="47"/>
      <c r="F136" s="51"/>
      <c r="G136" s="43">
        <v>4003995.17</v>
      </c>
      <c r="H136" s="43">
        <v>4003995.17</v>
      </c>
      <c r="I136" s="43">
        <v>4003995.17</v>
      </c>
      <c r="J136" s="43">
        <v>4003995.17</v>
      </c>
      <c r="K136" s="48">
        <f t="shared" si="1"/>
        <v>0</v>
      </c>
      <c r="L136" s="48"/>
      <c r="N136" s="49"/>
    </row>
    <row r="137" spans="1:14" s="36" customFormat="1" ht="12" customHeight="1" x14ac:dyDescent="0.2">
      <c r="A137" s="44">
        <v>126</v>
      </c>
      <c r="B137" s="50" t="s">
        <v>652</v>
      </c>
      <c r="C137" s="46"/>
      <c r="D137" s="35"/>
      <c r="E137" s="47"/>
      <c r="F137" s="51"/>
      <c r="G137" s="43">
        <v>6007521.6699999999</v>
      </c>
      <c r="H137" s="43">
        <v>6007521.6699999999</v>
      </c>
      <c r="I137" s="43">
        <v>6007521.6699999999</v>
      </c>
      <c r="J137" s="43">
        <v>5692607.9199999999</v>
      </c>
      <c r="K137" s="48">
        <f t="shared" si="1"/>
        <v>-314913.75</v>
      </c>
      <c r="L137" s="48" t="s">
        <v>716</v>
      </c>
      <c r="N137" s="49"/>
    </row>
    <row r="138" spans="1:14" s="36" customFormat="1" ht="12" customHeight="1" x14ac:dyDescent="0.2">
      <c r="A138" s="44">
        <v>127</v>
      </c>
      <c r="B138" s="50" t="s">
        <v>654</v>
      </c>
      <c r="C138" s="46"/>
      <c r="D138" s="35"/>
      <c r="E138" s="47"/>
      <c r="F138" s="51"/>
      <c r="G138" s="43">
        <v>3708598.43</v>
      </c>
      <c r="H138" s="43">
        <v>3708598.43</v>
      </c>
      <c r="I138" s="43">
        <v>3708598.43</v>
      </c>
      <c r="J138" s="43">
        <v>3708598.43</v>
      </c>
      <c r="K138" s="48">
        <f t="shared" si="1"/>
        <v>0</v>
      </c>
      <c r="L138" s="48"/>
      <c r="N138" s="49"/>
    </row>
    <row r="139" spans="1:14" s="36" customFormat="1" ht="12" customHeight="1" x14ac:dyDescent="0.2">
      <c r="A139" s="44">
        <v>128</v>
      </c>
      <c r="B139" s="50" t="s">
        <v>655</v>
      </c>
      <c r="C139" s="46"/>
      <c r="D139" s="35"/>
      <c r="E139" s="47"/>
      <c r="F139" s="51"/>
      <c r="G139" s="43">
        <v>3583810.3</v>
      </c>
      <c r="H139" s="43">
        <v>3583810.3</v>
      </c>
      <c r="I139" s="43">
        <v>3583810.3</v>
      </c>
      <c r="J139" s="43">
        <v>3583810.3</v>
      </c>
      <c r="K139" s="48">
        <f t="shared" si="1"/>
        <v>0</v>
      </c>
      <c r="L139" s="48"/>
      <c r="N139" s="49"/>
    </row>
    <row r="140" spans="1:14" s="36" customFormat="1" ht="12" customHeight="1" x14ac:dyDescent="0.2">
      <c r="A140" s="44">
        <v>129</v>
      </c>
      <c r="B140" s="50" t="s">
        <v>656</v>
      </c>
      <c r="C140" s="46"/>
      <c r="D140" s="35"/>
      <c r="E140" s="47"/>
      <c r="F140" s="51"/>
      <c r="G140" s="43">
        <v>5829433.6699999999</v>
      </c>
      <c r="H140" s="43">
        <v>5829433.6699999999</v>
      </c>
      <c r="I140" s="43">
        <v>5829433.6699999999</v>
      </c>
      <c r="J140" s="43">
        <v>5829433.6699999999</v>
      </c>
      <c r="K140" s="48">
        <f t="shared" si="1"/>
        <v>0</v>
      </c>
      <c r="L140" s="48"/>
      <c r="N140" s="49"/>
    </row>
    <row r="141" spans="1:14" s="36" customFormat="1" ht="12" customHeight="1" x14ac:dyDescent="0.2">
      <c r="A141" s="44">
        <v>130</v>
      </c>
      <c r="B141" s="50" t="s">
        <v>657</v>
      </c>
      <c r="C141" s="46"/>
      <c r="D141" s="35"/>
      <c r="E141" s="47"/>
      <c r="F141" s="51"/>
      <c r="G141" s="43">
        <v>4724423.67</v>
      </c>
      <c r="H141" s="43">
        <v>4724423.67</v>
      </c>
      <c r="I141" s="43">
        <v>4724423.67</v>
      </c>
      <c r="J141" s="43">
        <v>3453046.86</v>
      </c>
      <c r="K141" s="48">
        <f t="shared" ref="K141:K163" si="2">J141-I141</f>
        <v>-1271376.81</v>
      </c>
      <c r="L141" s="48" t="s">
        <v>716</v>
      </c>
      <c r="N141" s="49"/>
    </row>
    <row r="142" spans="1:14" s="36" customFormat="1" ht="12" customHeight="1" x14ac:dyDescent="0.2">
      <c r="A142" s="44">
        <v>131</v>
      </c>
      <c r="B142" s="50" t="s">
        <v>658</v>
      </c>
      <c r="C142" s="46"/>
      <c r="D142" s="35"/>
      <c r="E142" s="47"/>
      <c r="F142" s="51"/>
      <c r="G142" s="43">
        <v>3423682.98</v>
      </c>
      <c r="H142" s="43">
        <v>3423682.98</v>
      </c>
      <c r="I142" s="43">
        <v>3423682.98</v>
      </c>
      <c r="J142" s="43">
        <v>3423682.98</v>
      </c>
      <c r="K142" s="48">
        <f t="shared" si="2"/>
        <v>0</v>
      </c>
      <c r="L142" s="48"/>
      <c r="N142" s="49"/>
    </row>
    <row r="143" spans="1:14" s="36" customFormat="1" ht="13.5" customHeight="1" x14ac:dyDescent="0.2">
      <c r="A143" s="44">
        <v>132</v>
      </c>
      <c r="B143" s="50" t="s">
        <v>386</v>
      </c>
      <c r="C143" s="52"/>
      <c r="D143" s="52"/>
      <c r="E143" s="53"/>
      <c r="F143" s="53"/>
      <c r="G143" s="43">
        <v>9984103.3499999996</v>
      </c>
      <c r="H143" s="43">
        <v>9984103.3499999996</v>
      </c>
      <c r="I143" s="43">
        <v>9984103.3499999996</v>
      </c>
      <c r="J143" s="43">
        <v>9984103.3499999996</v>
      </c>
      <c r="K143" s="48">
        <f t="shared" si="2"/>
        <v>0</v>
      </c>
      <c r="L143" s="48"/>
      <c r="N143" s="49"/>
    </row>
    <row r="144" spans="1:14" s="36" customFormat="1" ht="12" customHeight="1" x14ac:dyDescent="0.2">
      <c r="A144" s="44">
        <v>133</v>
      </c>
      <c r="B144" s="50" t="s">
        <v>666</v>
      </c>
      <c r="C144" s="52"/>
      <c r="D144" s="52"/>
      <c r="E144" s="53"/>
      <c r="F144" s="53"/>
      <c r="G144" s="43">
        <v>3207401.28</v>
      </c>
      <c r="H144" s="43">
        <v>3207401.28</v>
      </c>
      <c r="I144" s="43">
        <v>3207401.28</v>
      </c>
      <c r="J144" s="43">
        <v>3207401.28</v>
      </c>
      <c r="K144" s="48">
        <f t="shared" si="2"/>
        <v>0</v>
      </c>
      <c r="L144" s="46"/>
      <c r="N144" s="49"/>
    </row>
    <row r="145" spans="1:14" s="36" customFormat="1" ht="12" customHeight="1" x14ac:dyDescent="0.2">
      <c r="A145" s="44">
        <v>134</v>
      </c>
      <c r="B145" s="50" t="s">
        <v>668</v>
      </c>
      <c r="C145" s="52"/>
      <c r="D145" s="52"/>
      <c r="E145" s="53"/>
      <c r="F145" s="53"/>
      <c r="G145" s="43">
        <v>7802274.5800000001</v>
      </c>
      <c r="H145" s="43">
        <v>7802274.5800000001</v>
      </c>
      <c r="I145" s="43">
        <v>7802274.5800000001</v>
      </c>
      <c r="J145" s="43">
        <v>7802274.5800000001</v>
      </c>
      <c r="K145" s="48">
        <f t="shared" si="2"/>
        <v>0</v>
      </c>
      <c r="L145" s="48"/>
      <c r="N145" s="49"/>
    </row>
    <row r="146" spans="1:14" s="36" customFormat="1" ht="12" customHeight="1" x14ac:dyDescent="0.2">
      <c r="A146" s="44">
        <v>135</v>
      </c>
      <c r="B146" s="50" t="s">
        <v>672</v>
      </c>
      <c r="C146" s="52"/>
      <c r="D146" s="52"/>
      <c r="E146" s="53"/>
      <c r="F146" s="53"/>
      <c r="G146" s="43">
        <v>981705.99</v>
      </c>
      <c r="H146" s="43">
        <v>981705.99</v>
      </c>
      <c r="I146" s="43">
        <v>1023387.89</v>
      </c>
      <c r="J146" s="43">
        <v>1023387.89</v>
      </c>
      <c r="K146" s="48">
        <f t="shared" si="2"/>
        <v>0</v>
      </c>
      <c r="L146" s="48"/>
      <c r="N146" s="49"/>
    </row>
    <row r="147" spans="1:14" s="36" customFormat="1" ht="12.75" customHeight="1" x14ac:dyDescent="0.2">
      <c r="A147" s="44">
        <v>136</v>
      </c>
      <c r="B147" s="50" t="s">
        <v>139</v>
      </c>
      <c r="C147" s="52">
        <v>5511.9</v>
      </c>
      <c r="D147" s="52"/>
      <c r="E147" s="53"/>
      <c r="F147" s="53"/>
      <c r="G147" s="43">
        <v>6597486.9699999997</v>
      </c>
      <c r="H147" s="43">
        <v>6597486.9699999997</v>
      </c>
      <c r="I147" s="43">
        <v>6597486.9699999997</v>
      </c>
      <c r="J147" s="43">
        <v>6597486.9699999997</v>
      </c>
      <c r="K147" s="48">
        <f t="shared" si="2"/>
        <v>0</v>
      </c>
      <c r="L147" s="48"/>
      <c r="N147" s="49"/>
    </row>
    <row r="148" spans="1:14" s="36" customFormat="1" ht="12.75" customHeight="1" x14ac:dyDescent="0.2">
      <c r="A148" s="44">
        <v>137</v>
      </c>
      <c r="B148" s="50" t="s">
        <v>676</v>
      </c>
      <c r="C148" s="52"/>
      <c r="D148" s="63"/>
      <c r="E148" s="53"/>
      <c r="F148" s="53"/>
      <c r="G148" s="43">
        <v>6563307.8300000001</v>
      </c>
      <c r="H148" s="43">
        <v>6563307.8300000001</v>
      </c>
      <c r="I148" s="43">
        <v>6968045.4199999999</v>
      </c>
      <c r="J148" s="43">
        <v>6968045.4199999999</v>
      </c>
      <c r="K148" s="48">
        <f t="shared" si="2"/>
        <v>0</v>
      </c>
      <c r="L148" s="48"/>
      <c r="N148" s="49"/>
    </row>
    <row r="149" spans="1:14" s="36" customFormat="1" ht="12" customHeight="1" x14ac:dyDescent="0.2">
      <c r="A149" s="44">
        <v>138</v>
      </c>
      <c r="B149" s="50" t="s">
        <v>678</v>
      </c>
      <c r="C149" s="52"/>
      <c r="D149" s="52"/>
      <c r="E149" s="53"/>
      <c r="F149" s="53"/>
      <c r="G149" s="43">
        <v>5467494.8399999999</v>
      </c>
      <c r="H149" s="43">
        <v>5467494.8399999999</v>
      </c>
      <c r="I149" s="43">
        <v>5467494.8399999999</v>
      </c>
      <c r="J149" s="43">
        <v>5310414.5</v>
      </c>
      <c r="K149" s="48">
        <f t="shared" si="2"/>
        <v>-157080.33999999985</v>
      </c>
      <c r="L149" s="48" t="s">
        <v>716</v>
      </c>
      <c r="N149" s="49"/>
    </row>
    <row r="150" spans="1:14" s="36" customFormat="1" ht="25.5" customHeight="1" x14ac:dyDescent="0.2">
      <c r="A150" s="44">
        <v>139</v>
      </c>
      <c r="B150" s="50" t="s">
        <v>679</v>
      </c>
      <c r="C150" s="52"/>
      <c r="D150" s="52"/>
      <c r="E150" s="53"/>
      <c r="F150" s="53"/>
      <c r="G150" s="43">
        <v>6603243.4199999999</v>
      </c>
      <c r="H150" s="43">
        <v>6603243.4199999999</v>
      </c>
      <c r="I150" s="43">
        <v>6603243.4199999999</v>
      </c>
      <c r="J150" s="43">
        <v>0</v>
      </c>
      <c r="K150" s="48">
        <f t="shared" si="2"/>
        <v>-6603243.4199999999</v>
      </c>
      <c r="L150" s="48" t="s">
        <v>733</v>
      </c>
      <c r="N150" s="49"/>
    </row>
    <row r="151" spans="1:14" s="36" customFormat="1" ht="12" customHeight="1" x14ac:dyDescent="0.2">
      <c r="A151" s="44">
        <v>140</v>
      </c>
      <c r="B151" s="50" t="s">
        <v>681</v>
      </c>
      <c r="C151" s="52">
        <v>3206</v>
      </c>
      <c r="D151" s="52"/>
      <c r="E151" s="53"/>
      <c r="F151" s="53"/>
      <c r="G151" s="43">
        <v>5480750.5700000003</v>
      </c>
      <c r="H151" s="43">
        <v>5480750.5700000003</v>
      </c>
      <c r="I151" s="43">
        <v>5480750.5700000003</v>
      </c>
      <c r="J151" s="43">
        <v>5480750.5700000003</v>
      </c>
      <c r="K151" s="48">
        <f t="shared" si="2"/>
        <v>0</v>
      </c>
      <c r="L151" s="48"/>
      <c r="N151" s="49"/>
    </row>
    <row r="152" spans="1:14" s="36" customFormat="1" ht="12" customHeight="1" x14ac:dyDescent="0.2">
      <c r="A152" s="44">
        <v>141</v>
      </c>
      <c r="B152" s="50" t="s">
        <v>683</v>
      </c>
      <c r="C152" s="52"/>
      <c r="D152" s="52"/>
      <c r="E152" s="53"/>
      <c r="F152" s="53"/>
      <c r="G152" s="43">
        <v>4565859.29</v>
      </c>
      <c r="H152" s="43">
        <v>4565859.29</v>
      </c>
      <c r="I152" s="43">
        <v>4565859.29</v>
      </c>
      <c r="J152" s="43">
        <v>4565859.29</v>
      </c>
      <c r="K152" s="48">
        <f t="shared" si="2"/>
        <v>0</v>
      </c>
      <c r="L152" s="46"/>
      <c r="N152" s="49"/>
    </row>
    <row r="153" spans="1:14" s="36" customFormat="1" ht="12" customHeight="1" x14ac:dyDescent="0.2">
      <c r="A153" s="44">
        <v>142</v>
      </c>
      <c r="B153" s="50" t="s">
        <v>684</v>
      </c>
      <c r="C153" s="52"/>
      <c r="D153" s="52"/>
      <c r="E153" s="53"/>
      <c r="F153" s="53"/>
      <c r="G153" s="43">
        <v>2282929.64</v>
      </c>
      <c r="H153" s="43">
        <v>2282929.64</v>
      </c>
      <c r="I153" s="43">
        <v>2282929.64</v>
      </c>
      <c r="J153" s="43">
        <v>2282929.64</v>
      </c>
      <c r="K153" s="48">
        <f t="shared" si="2"/>
        <v>0</v>
      </c>
      <c r="L153" s="46"/>
      <c r="N153" s="49"/>
    </row>
    <row r="154" spans="1:14" s="36" customFormat="1" ht="12.75" customHeight="1" x14ac:dyDescent="0.2">
      <c r="A154" s="44">
        <v>143</v>
      </c>
      <c r="B154" s="50" t="s">
        <v>685</v>
      </c>
      <c r="C154" s="52"/>
      <c r="D154" s="52"/>
      <c r="E154" s="53"/>
      <c r="F154" s="53"/>
      <c r="G154" s="43">
        <v>4396211.26</v>
      </c>
      <c r="H154" s="43">
        <v>4396211.26</v>
      </c>
      <c r="I154" s="43">
        <v>4396211.26</v>
      </c>
      <c r="J154" s="43">
        <v>3938415.08</v>
      </c>
      <c r="K154" s="48">
        <f t="shared" si="2"/>
        <v>-457796.1799999997</v>
      </c>
      <c r="L154" s="48" t="s">
        <v>716</v>
      </c>
      <c r="M154" s="49"/>
      <c r="N154" s="49"/>
    </row>
    <row r="155" spans="1:14" s="36" customFormat="1" ht="12" customHeight="1" x14ac:dyDescent="0.2">
      <c r="A155" s="44">
        <v>144</v>
      </c>
      <c r="B155" s="50" t="s">
        <v>697</v>
      </c>
      <c r="C155" s="52"/>
      <c r="D155" s="52"/>
      <c r="E155" s="53"/>
      <c r="F155" s="53"/>
      <c r="G155" s="43">
        <v>306299</v>
      </c>
      <c r="H155" s="43">
        <v>306299</v>
      </c>
      <c r="I155" s="43">
        <v>306299</v>
      </c>
      <c r="J155" s="43">
        <v>306299</v>
      </c>
      <c r="K155" s="48">
        <f t="shared" si="2"/>
        <v>0</v>
      </c>
      <c r="L155" s="46"/>
      <c r="N155" s="49"/>
    </row>
    <row r="156" spans="1:14" s="36" customFormat="1" ht="11.25" customHeight="1" x14ac:dyDescent="0.2">
      <c r="A156" s="44">
        <v>145</v>
      </c>
      <c r="B156" s="50" t="s">
        <v>675</v>
      </c>
      <c r="C156" s="52"/>
      <c r="D156" s="52"/>
      <c r="E156" s="53"/>
      <c r="F156" s="53"/>
      <c r="G156" s="43"/>
      <c r="H156" s="43">
        <v>109195.64</v>
      </c>
      <c r="I156" s="43">
        <v>109195.64</v>
      </c>
      <c r="J156" s="43">
        <v>109195.64</v>
      </c>
      <c r="K156" s="48">
        <f t="shared" si="2"/>
        <v>0</v>
      </c>
      <c r="L156" s="46"/>
      <c r="N156" s="49"/>
    </row>
    <row r="157" spans="1:14" s="36" customFormat="1" ht="11.25" customHeight="1" x14ac:dyDescent="0.2">
      <c r="A157" s="44">
        <v>146</v>
      </c>
      <c r="B157" s="50" t="s">
        <v>718</v>
      </c>
      <c r="C157" s="52"/>
      <c r="D157" s="52"/>
      <c r="E157" s="53"/>
      <c r="F157" s="53"/>
      <c r="G157" s="43"/>
      <c r="H157" s="43">
        <v>2426896.7999999998</v>
      </c>
      <c r="I157" s="43">
        <v>2426896.7999999998</v>
      </c>
      <c r="J157" s="43">
        <v>2426896.7999999998</v>
      </c>
      <c r="K157" s="48">
        <f t="shared" si="2"/>
        <v>0</v>
      </c>
      <c r="L157" s="46"/>
      <c r="N157" s="49"/>
    </row>
    <row r="158" spans="1:14" s="36" customFormat="1" ht="42" customHeight="1" x14ac:dyDescent="0.2">
      <c r="A158" s="44">
        <v>147</v>
      </c>
      <c r="B158" s="50" t="s">
        <v>720</v>
      </c>
      <c r="C158" s="52"/>
      <c r="D158" s="52"/>
      <c r="E158" s="53"/>
      <c r="F158" s="53"/>
      <c r="G158" s="43"/>
      <c r="H158" s="43"/>
      <c r="I158" s="43">
        <v>960432.13</v>
      </c>
      <c r="J158" s="43">
        <v>960432.13</v>
      </c>
      <c r="K158" s="48">
        <f t="shared" si="2"/>
        <v>0</v>
      </c>
      <c r="L158" s="46"/>
      <c r="N158" s="49"/>
    </row>
    <row r="159" spans="1:14" s="36" customFormat="1" ht="42" customHeight="1" x14ac:dyDescent="0.2">
      <c r="A159" s="44"/>
      <c r="B159" s="50" t="s">
        <v>727</v>
      </c>
      <c r="C159" s="52"/>
      <c r="D159" s="52"/>
      <c r="E159" s="53"/>
      <c r="F159" s="53"/>
      <c r="G159" s="43"/>
      <c r="H159" s="43"/>
      <c r="I159" s="43">
        <v>0</v>
      </c>
      <c r="J159" s="43">
        <v>1803339</v>
      </c>
      <c r="K159" s="48">
        <f t="shared" si="2"/>
        <v>1803339</v>
      </c>
      <c r="L159" s="46" t="s">
        <v>719</v>
      </c>
      <c r="N159" s="49"/>
    </row>
    <row r="160" spans="1:14" s="36" customFormat="1" ht="42" customHeight="1" x14ac:dyDescent="0.2">
      <c r="A160" s="44"/>
      <c r="B160" s="50" t="s">
        <v>729</v>
      </c>
      <c r="C160" s="52"/>
      <c r="D160" s="52"/>
      <c r="E160" s="53"/>
      <c r="F160" s="53"/>
      <c r="G160" s="43"/>
      <c r="H160" s="43"/>
      <c r="I160" s="43">
        <v>0</v>
      </c>
      <c r="J160" s="43">
        <v>2308979.59</v>
      </c>
      <c r="K160" s="48">
        <f t="shared" si="2"/>
        <v>2308979.59</v>
      </c>
      <c r="L160" s="46" t="s">
        <v>719</v>
      </c>
      <c r="N160" s="49"/>
    </row>
    <row r="161" spans="1:14" s="36" customFormat="1" ht="42" customHeight="1" x14ac:dyDescent="0.2">
      <c r="A161" s="44"/>
      <c r="B161" s="50" t="s">
        <v>728</v>
      </c>
      <c r="C161" s="52"/>
      <c r="D161" s="52"/>
      <c r="E161" s="53"/>
      <c r="F161" s="53"/>
      <c r="G161" s="43"/>
      <c r="H161" s="43"/>
      <c r="I161" s="43">
        <v>0</v>
      </c>
      <c r="J161" s="43">
        <v>3869131</v>
      </c>
      <c r="K161" s="48">
        <f t="shared" si="2"/>
        <v>3869131</v>
      </c>
      <c r="L161" s="46" t="s">
        <v>719</v>
      </c>
      <c r="N161" s="49"/>
    </row>
    <row r="162" spans="1:14" s="36" customFormat="1" ht="42" customHeight="1" x14ac:dyDescent="0.2">
      <c r="A162" s="44"/>
      <c r="B162" s="50" t="s">
        <v>730</v>
      </c>
      <c r="C162" s="52"/>
      <c r="D162" s="52"/>
      <c r="E162" s="53"/>
      <c r="F162" s="53"/>
      <c r="G162" s="43"/>
      <c r="H162" s="43"/>
      <c r="I162" s="43">
        <v>0</v>
      </c>
      <c r="J162" s="43">
        <v>3095077.25</v>
      </c>
      <c r="K162" s="48">
        <f t="shared" si="2"/>
        <v>3095077.25</v>
      </c>
      <c r="L162" s="46" t="s">
        <v>719</v>
      </c>
      <c r="N162" s="49"/>
    </row>
    <row r="163" spans="1:14" s="36" customFormat="1" ht="42" customHeight="1" x14ac:dyDescent="0.2">
      <c r="A163" s="44"/>
      <c r="B163" s="50" t="s">
        <v>731</v>
      </c>
      <c r="C163" s="52"/>
      <c r="D163" s="52"/>
      <c r="E163" s="53"/>
      <c r="F163" s="53"/>
      <c r="G163" s="43"/>
      <c r="H163" s="43"/>
      <c r="I163" s="43">
        <v>0</v>
      </c>
      <c r="J163" s="43">
        <v>4055545.75</v>
      </c>
      <c r="K163" s="48">
        <f t="shared" si="2"/>
        <v>4055545.75</v>
      </c>
      <c r="L163" s="46" t="s">
        <v>719</v>
      </c>
      <c r="N163" s="49"/>
    </row>
    <row r="164" spans="1:14" s="36" customFormat="1" ht="42" customHeight="1" x14ac:dyDescent="0.2">
      <c r="A164" s="44"/>
      <c r="B164" s="50" t="s">
        <v>661</v>
      </c>
      <c r="C164" s="52"/>
      <c r="D164" s="52"/>
      <c r="E164" s="53"/>
      <c r="F164" s="53"/>
      <c r="G164" s="43"/>
      <c r="H164" s="43"/>
      <c r="I164" s="43">
        <v>0</v>
      </c>
      <c r="J164" s="43">
        <v>904569.06</v>
      </c>
      <c r="K164" s="48">
        <f>J164-I164</f>
        <v>904569.06</v>
      </c>
      <c r="L164" s="46" t="s">
        <v>719</v>
      </c>
      <c r="N164" s="49"/>
    </row>
    <row r="165" spans="1:14" s="36" customFormat="1" ht="42" customHeight="1" x14ac:dyDescent="0.2">
      <c r="A165" s="44"/>
      <c r="B165" s="50" t="s">
        <v>745</v>
      </c>
      <c r="C165" s="52"/>
      <c r="D165" s="52"/>
      <c r="E165" s="53"/>
      <c r="F165" s="53"/>
      <c r="G165" s="123"/>
      <c r="H165" s="123"/>
      <c r="I165" s="123">
        <v>0</v>
      </c>
      <c r="J165" s="123">
        <v>5101712</v>
      </c>
      <c r="K165" s="48">
        <f>J165-I165</f>
        <v>5101712</v>
      </c>
      <c r="L165" s="46" t="s">
        <v>719</v>
      </c>
      <c r="N165" s="49"/>
    </row>
    <row r="166" spans="1:14" s="36" customFormat="1" ht="42" customHeight="1" x14ac:dyDescent="0.2">
      <c r="A166" s="44"/>
      <c r="B166" s="50" t="s">
        <v>746</v>
      </c>
      <c r="C166" s="52"/>
      <c r="D166" s="52"/>
      <c r="E166" s="53"/>
      <c r="F166" s="53"/>
      <c r="G166" s="123"/>
      <c r="H166" s="123"/>
      <c r="I166" s="123">
        <v>0</v>
      </c>
      <c r="J166" s="123">
        <v>3519695.81</v>
      </c>
      <c r="K166" s="48">
        <f>J166-I166</f>
        <v>3519695.81</v>
      </c>
      <c r="L166" s="46" t="s">
        <v>719</v>
      </c>
      <c r="N166" s="49"/>
    </row>
    <row r="167" spans="1:14" s="36" customFormat="1" ht="28.5" customHeight="1" x14ac:dyDescent="0.2">
      <c r="A167" s="237" t="s">
        <v>173</v>
      </c>
      <c r="B167" s="237"/>
      <c r="C167" s="43">
        <v>30649.599999999999</v>
      </c>
      <c r="D167" s="70"/>
      <c r="E167" s="43"/>
      <c r="F167" s="43"/>
      <c r="G167" s="43">
        <f>SUM(G12:G157)</f>
        <v>698236584.13000023</v>
      </c>
      <c r="H167" s="43">
        <f>SUM(H12:H158)</f>
        <v>691173577.6500001</v>
      </c>
      <c r="I167" s="43">
        <f>SUM(I12:I166)</f>
        <v>681401957.29999995</v>
      </c>
      <c r="J167" s="123">
        <f>SUM(J12:J166)</f>
        <v>653598746.13999999</v>
      </c>
      <c r="K167" s="123">
        <f>SUM(K12:K166)</f>
        <v>-27803211.16</v>
      </c>
      <c r="L167" s="43"/>
    </row>
    <row r="168" spans="1:14" s="36" customFormat="1" ht="12" customHeight="1" x14ac:dyDescent="0.2">
      <c r="A168" s="205" t="s">
        <v>175</v>
      </c>
      <c r="B168" s="208"/>
      <c r="C168" s="208"/>
      <c r="D168" s="208"/>
      <c r="E168" s="208"/>
      <c r="F168" s="208"/>
      <c r="G168" s="208"/>
      <c r="H168" s="208"/>
      <c r="I168" s="208"/>
      <c r="J168" s="208"/>
      <c r="K168" s="208"/>
      <c r="L168" s="208"/>
    </row>
    <row r="169" spans="1:14" s="36" customFormat="1" ht="27" customHeight="1" x14ac:dyDescent="0.2">
      <c r="A169" s="44">
        <v>148</v>
      </c>
      <c r="B169" s="54" t="s">
        <v>313</v>
      </c>
      <c r="C169" s="57"/>
      <c r="D169" s="52"/>
      <c r="E169" s="58"/>
      <c r="F169" s="58"/>
      <c r="G169" s="43">
        <v>3543386.29</v>
      </c>
      <c r="H169" s="43">
        <v>3543386.29</v>
      </c>
      <c r="I169" s="43">
        <f t="shared" ref="I169:I175" si="3">H169</f>
        <v>3543386.29</v>
      </c>
      <c r="J169" s="43">
        <v>4812390.29</v>
      </c>
      <c r="K169" s="48">
        <f>J169-I169</f>
        <v>1269004</v>
      </c>
      <c r="L169" s="48" t="s">
        <v>735</v>
      </c>
    </row>
    <row r="170" spans="1:14" s="36" customFormat="1" ht="12" customHeight="1" x14ac:dyDescent="0.2">
      <c r="A170" s="44">
        <v>149</v>
      </c>
      <c r="B170" s="54" t="s">
        <v>589</v>
      </c>
      <c r="C170" s="57"/>
      <c r="D170" s="52"/>
      <c r="E170" s="58"/>
      <c r="F170" s="58"/>
      <c r="G170" s="43">
        <v>3017903.44</v>
      </c>
      <c r="H170" s="43">
        <v>3017903.44</v>
      </c>
      <c r="I170" s="43">
        <f t="shared" si="3"/>
        <v>3017903.44</v>
      </c>
      <c r="J170" s="43">
        <v>3017903.44</v>
      </c>
      <c r="K170" s="48">
        <f t="shared" ref="K170:K175" si="4">J170-I170</f>
        <v>0</v>
      </c>
      <c r="L170" s="48"/>
    </row>
    <row r="171" spans="1:14" s="36" customFormat="1" ht="12" customHeight="1" x14ac:dyDescent="0.2">
      <c r="A171" s="44">
        <v>150</v>
      </c>
      <c r="B171" s="54" t="s">
        <v>593</v>
      </c>
      <c r="C171" s="57"/>
      <c r="D171" s="52"/>
      <c r="E171" s="58"/>
      <c r="F171" s="58"/>
      <c r="G171" s="43">
        <v>3914961.37</v>
      </c>
      <c r="H171" s="43">
        <v>3914961.37</v>
      </c>
      <c r="I171" s="43">
        <f t="shared" si="3"/>
        <v>3914961.37</v>
      </c>
      <c r="J171" s="43">
        <v>3914961.37</v>
      </c>
      <c r="K171" s="48">
        <f t="shared" si="4"/>
        <v>0</v>
      </c>
      <c r="L171" s="48"/>
    </row>
    <row r="172" spans="1:14" s="36" customFormat="1" ht="12" customHeight="1" x14ac:dyDescent="0.2">
      <c r="A172" s="44">
        <v>151</v>
      </c>
      <c r="B172" s="54" t="s">
        <v>596</v>
      </c>
      <c r="C172" s="57"/>
      <c r="D172" s="52"/>
      <c r="E172" s="58"/>
      <c r="F172" s="58"/>
      <c r="G172" s="43">
        <v>4106526.64</v>
      </c>
      <c r="H172" s="43">
        <v>4106526.64</v>
      </c>
      <c r="I172" s="43">
        <f t="shared" si="3"/>
        <v>4106526.64</v>
      </c>
      <c r="J172" s="43">
        <v>4106526.64</v>
      </c>
      <c r="K172" s="48">
        <f t="shared" si="4"/>
        <v>0</v>
      </c>
      <c r="L172" s="48"/>
    </row>
    <row r="173" spans="1:14" s="86" customFormat="1" ht="24.75" customHeight="1" x14ac:dyDescent="0.2">
      <c r="A173" s="44">
        <v>152</v>
      </c>
      <c r="B173" s="54" t="s">
        <v>582</v>
      </c>
      <c r="C173" s="55"/>
      <c r="D173" s="52"/>
      <c r="E173" s="56"/>
      <c r="F173" s="56"/>
      <c r="G173" s="43">
        <v>5409510.1299999999</v>
      </c>
      <c r="H173" s="43">
        <v>5409510.1299999999</v>
      </c>
      <c r="I173" s="43">
        <f t="shared" si="3"/>
        <v>5409510.1299999999</v>
      </c>
      <c r="J173" s="43">
        <v>0</v>
      </c>
      <c r="K173" s="48">
        <f t="shared" si="4"/>
        <v>-5409510.1299999999</v>
      </c>
      <c r="L173" s="48" t="s">
        <v>733</v>
      </c>
    </row>
    <row r="174" spans="1:14" s="86" customFormat="1" ht="12" customHeight="1" x14ac:dyDescent="0.2">
      <c r="A174" s="44">
        <v>153</v>
      </c>
      <c r="B174" s="54" t="s">
        <v>587</v>
      </c>
      <c r="C174" s="55"/>
      <c r="D174" s="52"/>
      <c r="E174" s="56"/>
      <c r="F174" s="56"/>
      <c r="G174" s="43">
        <v>6625444.5499999998</v>
      </c>
      <c r="H174" s="43">
        <v>6625444.5499999998</v>
      </c>
      <c r="I174" s="43">
        <f t="shared" si="3"/>
        <v>6625444.5499999998</v>
      </c>
      <c r="J174" s="43">
        <v>6625444.5499999998</v>
      </c>
      <c r="K174" s="48">
        <f t="shared" si="4"/>
        <v>0</v>
      </c>
      <c r="L174" s="48"/>
    </row>
    <row r="175" spans="1:14" s="86" customFormat="1" ht="29.25" customHeight="1" x14ac:dyDescent="0.2">
      <c r="A175" s="44">
        <v>154</v>
      </c>
      <c r="B175" s="54" t="s">
        <v>671</v>
      </c>
      <c r="C175" s="55"/>
      <c r="D175" s="52"/>
      <c r="E175" s="56"/>
      <c r="F175" s="56"/>
      <c r="G175" s="43">
        <v>3093378.44</v>
      </c>
      <c r="H175" s="43">
        <v>3093378.44</v>
      </c>
      <c r="I175" s="43">
        <f t="shared" si="3"/>
        <v>3093378.44</v>
      </c>
      <c r="J175" s="43">
        <v>0</v>
      </c>
      <c r="K175" s="48">
        <f t="shared" si="4"/>
        <v>-3093378.44</v>
      </c>
      <c r="L175" s="48" t="s">
        <v>733</v>
      </c>
    </row>
    <row r="176" spans="1:14" s="36" customFormat="1" ht="26.25" customHeight="1" x14ac:dyDescent="0.2">
      <c r="A176" s="237" t="s">
        <v>176</v>
      </c>
      <c r="B176" s="237"/>
      <c r="C176" s="43">
        <v>0</v>
      </c>
      <c r="D176" s="70"/>
      <c r="E176" s="51"/>
      <c r="F176" s="51"/>
      <c r="G176" s="43">
        <f>SUM(G169:G175)</f>
        <v>29711110.860000003</v>
      </c>
      <c r="H176" s="43">
        <f>SUM(H169:H175)</f>
        <v>29711110.860000003</v>
      </c>
      <c r="I176" s="43">
        <f>SUM(I169:I175)</f>
        <v>29711110.860000003</v>
      </c>
      <c r="J176" s="43">
        <f>SUM(J169:J175)</f>
        <v>22477226.290000003</v>
      </c>
      <c r="K176" s="48">
        <f>J176-I176</f>
        <v>-7233884.5700000003</v>
      </c>
      <c r="L176" s="43"/>
    </row>
    <row r="177" spans="1:17" s="36" customFormat="1" ht="12" customHeight="1" x14ac:dyDescent="0.2">
      <c r="A177" s="205" t="s">
        <v>136</v>
      </c>
      <c r="B177" s="208"/>
      <c r="C177" s="208"/>
      <c r="D177" s="208"/>
      <c r="E177" s="208"/>
      <c r="F177" s="208"/>
      <c r="G177" s="208"/>
      <c r="H177" s="208"/>
      <c r="I177" s="208"/>
      <c r="J177" s="208"/>
      <c r="K177" s="208"/>
      <c r="L177" s="208"/>
    </row>
    <row r="178" spans="1:17" s="36" customFormat="1" ht="12" customHeight="1" x14ac:dyDescent="0.2">
      <c r="A178" s="44">
        <v>155</v>
      </c>
      <c r="B178" s="60" t="s">
        <v>315</v>
      </c>
      <c r="C178" s="79">
        <v>4065.4</v>
      </c>
      <c r="D178" s="52"/>
      <c r="E178" s="80"/>
      <c r="F178" s="80"/>
      <c r="G178" s="43">
        <v>6483994.2999999998</v>
      </c>
      <c r="H178" s="43">
        <v>6483994.2999999998</v>
      </c>
      <c r="I178" s="43">
        <f>H178</f>
        <v>6483994.2999999998</v>
      </c>
      <c r="J178" s="43">
        <v>6483994.2999999998</v>
      </c>
      <c r="K178" s="48">
        <f>J178-I178</f>
        <v>0</v>
      </c>
      <c r="L178" s="48"/>
    </row>
    <row r="179" spans="1:17" s="36" customFormat="1" ht="12" customHeight="1" x14ac:dyDescent="0.2">
      <c r="A179" s="44">
        <v>156</v>
      </c>
      <c r="B179" s="60" t="s">
        <v>316</v>
      </c>
      <c r="C179" s="79">
        <v>1546</v>
      </c>
      <c r="D179" s="52"/>
      <c r="E179" s="80"/>
      <c r="F179" s="80"/>
      <c r="G179" s="43">
        <v>6839537.8899999997</v>
      </c>
      <c r="H179" s="43">
        <v>6839537.8899999997</v>
      </c>
      <c r="I179" s="43">
        <f>H179</f>
        <v>6839537.8899999997</v>
      </c>
      <c r="J179" s="43">
        <v>6839537.8899999997</v>
      </c>
      <c r="K179" s="48">
        <f>J179-I179</f>
        <v>0</v>
      </c>
      <c r="L179" s="48"/>
    </row>
    <row r="180" spans="1:17" s="36" customFormat="1" ht="12" customHeight="1" x14ac:dyDescent="0.2">
      <c r="A180" s="44">
        <v>157</v>
      </c>
      <c r="B180" s="60" t="s">
        <v>317</v>
      </c>
      <c r="C180" s="79">
        <v>6406.5</v>
      </c>
      <c r="D180" s="52"/>
      <c r="E180" s="80"/>
      <c r="F180" s="80"/>
      <c r="G180" s="43">
        <v>10078539.6</v>
      </c>
      <c r="H180" s="43">
        <v>10078539.6</v>
      </c>
      <c r="I180" s="43">
        <f>H180</f>
        <v>10078539.6</v>
      </c>
      <c r="J180" s="43">
        <v>10078539.6</v>
      </c>
      <c r="K180" s="48">
        <f>J180-I180</f>
        <v>0</v>
      </c>
      <c r="L180" s="48"/>
    </row>
    <row r="181" spans="1:17" s="36" customFormat="1" ht="28.5" customHeight="1" x14ac:dyDescent="0.2">
      <c r="A181" s="237" t="s">
        <v>137</v>
      </c>
      <c r="B181" s="237"/>
      <c r="C181" s="43">
        <v>12017.9</v>
      </c>
      <c r="D181" s="70"/>
      <c r="E181" s="51"/>
      <c r="F181" s="51"/>
      <c r="G181" s="43">
        <f>SUM(G178:G180)</f>
        <v>23402071.789999999</v>
      </c>
      <c r="H181" s="43">
        <f>SUM(H178:H180)</f>
        <v>23402071.789999999</v>
      </c>
      <c r="I181" s="43">
        <f>SUM(I178:I180)</f>
        <v>23402071.789999999</v>
      </c>
      <c r="J181" s="43">
        <f>SUM(J178:J180)</f>
        <v>23402071.789999999</v>
      </c>
      <c r="K181" s="43">
        <f>SUM(K178:K180)</f>
        <v>0</v>
      </c>
      <c r="L181" s="43"/>
    </row>
    <row r="182" spans="1:17" s="36" customFormat="1" ht="12" customHeight="1" x14ac:dyDescent="0.2">
      <c r="A182" s="205" t="s">
        <v>664</v>
      </c>
      <c r="B182" s="208"/>
      <c r="C182" s="208"/>
      <c r="D182" s="208"/>
      <c r="E182" s="208"/>
      <c r="F182" s="208"/>
      <c r="G182" s="208"/>
      <c r="H182" s="208"/>
      <c r="I182" s="208"/>
      <c r="J182" s="208"/>
      <c r="K182" s="208"/>
      <c r="L182" s="208"/>
    </row>
    <row r="183" spans="1:17" s="36" customFormat="1" ht="12" customHeight="1" x14ac:dyDescent="0.2">
      <c r="A183" s="44">
        <v>158</v>
      </c>
      <c r="B183" s="62" t="s">
        <v>281</v>
      </c>
      <c r="C183" s="79">
        <v>4065.4</v>
      </c>
      <c r="D183" s="52"/>
      <c r="E183" s="80"/>
      <c r="F183" s="80"/>
      <c r="G183" s="43">
        <v>3538843.2</v>
      </c>
      <c r="H183" s="43">
        <v>3538843.2</v>
      </c>
      <c r="I183" s="43">
        <f>H183</f>
        <v>3538843.2</v>
      </c>
      <c r="J183" s="43">
        <v>2535169.17</v>
      </c>
      <c r="K183" s="48">
        <f>J183-I183</f>
        <v>-1003674.0300000003</v>
      </c>
      <c r="L183" s="48" t="s">
        <v>716</v>
      </c>
      <c r="M183" s="49"/>
    </row>
    <row r="184" spans="1:17" s="36" customFormat="1" ht="13.5" customHeight="1" x14ac:dyDescent="0.2">
      <c r="A184" s="44">
        <v>159</v>
      </c>
      <c r="B184" s="62" t="s">
        <v>282</v>
      </c>
      <c r="C184" s="79">
        <v>1546</v>
      </c>
      <c r="D184" s="52"/>
      <c r="E184" s="80"/>
      <c r="F184" s="80"/>
      <c r="G184" s="43">
        <v>2253576.34</v>
      </c>
      <c r="H184" s="43">
        <v>2550643.54</v>
      </c>
      <c r="I184" s="43">
        <f>H184</f>
        <v>2550643.54</v>
      </c>
      <c r="J184" s="43">
        <v>2550643.54</v>
      </c>
      <c r="K184" s="48">
        <f>J184-I184</f>
        <v>0</v>
      </c>
      <c r="L184" s="48"/>
    </row>
    <row r="185" spans="1:17" s="36" customFormat="1" ht="30" customHeight="1" x14ac:dyDescent="0.2">
      <c r="A185" s="44">
        <v>160</v>
      </c>
      <c r="B185" s="104" t="s">
        <v>75</v>
      </c>
      <c r="C185" s="87"/>
      <c r="D185" s="88"/>
      <c r="E185" s="87"/>
      <c r="F185" s="87"/>
      <c r="G185" s="43">
        <v>2891869.45</v>
      </c>
      <c r="H185" s="43">
        <v>2891869.45</v>
      </c>
      <c r="I185" s="43">
        <f>H185</f>
        <v>2891869.45</v>
      </c>
      <c r="J185" s="43">
        <v>2961368.52</v>
      </c>
      <c r="K185" s="48">
        <f>J185-I185</f>
        <v>69499.069999999832</v>
      </c>
      <c r="L185" s="48" t="s">
        <v>716</v>
      </c>
    </row>
    <row r="186" spans="1:17" s="36" customFormat="1" ht="12" customHeight="1" x14ac:dyDescent="0.2">
      <c r="A186" s="44">
        <v>161</v>
      </c>
      <c r="B186" s="61" t="s">
        <v>74</v>
      </c>
      <c r="C186" s="43">
        <v>875.6</v>
      </c>
      <c r="D186" s="52"/>
      <c r="E186" s="43"/>
      <c r="F186" s="43"/>
      <c r="G186" s="43">
        <v>3533041.92</v>
      </c>
      <c r="H186" s="43">
        <v>3533041.92</v>
      </c>
      <c r="I186" s="43">
        <f>H186</f>
        <v>3533041.92</v>
      </c>
      <c r="J186" s="43">
        <v>3604864.74</v>
      </c>
      <c r="K186" s="48">
        <f>J186-I186</f>
        <v>71822.820000000298</v>
      </c>
      <c r="L186" s="48" t="s">
        <v>716</v>
      </c>
    </row>
    <row r="187" spans="1:17" s="36" customFormat="1" ht="39.75" customHeight="1" x14ac:dyDescent="0.2">
      <c r="A187" s="44"/>
      <c r="B187" s="61" t="s">
        <v>732</v>
      </c>
      <c r="C187" s="43"/>
      <c r="D187" s="52"/>
      <c r="E187" s="43"/>
      <c r="F187" s="43"/>
      <c r="G187" s="43"/>
      <c r="H187" s="43"/>
      <c r="I187" s="43"/>
      <c r="J187" s="43">
        <v>1861279</v>
      </c>
      <c r="K187" s="48">
        <f>J187-I187</f>
        <v>1861279</v>
      </c>
      <c r="L187" s="48" t="s">
        <v>719</v>
      </c>
    </row>
    <row r="188" spans="1:17" s="36" customFormat="1" ht="29.25" customHeight="1" x14ac:dyDescent="0.2">
      <c r="A188" s="237" t="s">
        <v>663</v>
      </c>
      <c r="B188" s="237"/>
      <c r="C188" s="43">
        <v>5611.4</v>
      </c>
      <c r="D188" s="70"/>
      <c r="E188" s="51"/>
      <c r="F188" s="51"/>
      <c r="G188" s="43">
        <f>SUM(G183:G186)</f>
        <v>12217330.91</v>
      </c>
      <c r="H188" s="43">
        <f>SUM(H183:H186)</f>
        <v>12514398.110000001</v>
      </c>
      <c r="I188" s="43">
        <f>SUM(I183:I187)</f>
        <v>12514398.110000001</v>
      </c>
      <c r="J188" s="43">
        <f>SUM(J183:J187)</f>
        <v>13513324.970000001</v>
      </c>
      <c r="K188" s="43">
        <f>SUM(K183:K187)</f>
        <v>998926.85999999987</v>
      </c>
      <c r="L188" s="43"/>
    </row>
    <row r="189" spans="1:17" s="36" customFormat="1" ht="12" customHeight="1" x14ac:dyDescent="0.2">
      <c r="A189" s="210" t="s">
        <v>179</v>
      </c>
      <c r="B189" s="211"/>
      <c r="C189" s="211"/>
      <c r="D189" s="211"/>
      <c r="E189" s="211"/>
      <c r="F189" s="211"/>
      <c r="G189" s="211"/>
      <c r="H189" s="211"/>
      <c r="I189" s="211"/>
      <c r="J189" s="211"/>
      <c r="K189" s="211"/>
      <c r="L189" s="211"/>
    </row>
    <row r="190" spans="1:17" s="36" customFormat="1" ht="12" customHeight="1" x14ac:dyDescent="0.2">
      <c r="A190" s="44">
        <v>162</v>
      </c>
      <c r="B190" s="92" t="s">
        <v>319</v>
      </c>
      <c r="C190" s="43">
        <v>702.8</v>
      </c>
      <c r="D190" s="52"/>
      <c r="E190" s="43"/>
      <c r="F190" s="43"/>
      <c r="G190" s="43">
        <v>3920579.29</v>
      </c>
      <c r="H190" s="43">
        <v>3141029.08</v>
      </c>
      <c r="I190" s="43">
        <f>H190</f>
        <v>3141029.08</v>
      </c>
      <c r="J190" s="43">
        <v>3141029.08</v>
      </c>
      <c r="K190" s="48">
        <f>J190-I190</f>
        <v>0</v>
      </c>
      <c r="L190" s="48"/>
    </row>
    <row r="191" spans="1:17" s="36" customFormat="1" ht="12" customHeight="1" x14ac:dyDescent="0.2">
      <c r="A191" s="44">
        <v>163</v>
      </c>
      <c r="B191" s="92" t="s">
        <v>320</v>
      </c>
      <c r="C191" s="43"/>
      <c r="D191" s="52"/>
      <c r="E191" s="43"/>
      <c r="F191" s="43"/>
      <c r="G191" s="43">
        <v>2525667.38</v>
      </c>
      <c r="H191" s="43">
        <v>2525667.38</v>
      </c>
      <c r="I191" s="43">
        <f>H191</f>
        <v>2525667.38</v>
      </c>
      <c r="J191" s="43">
        <v>2525667.38</v>
      </c>
      <c r="K191" s="48">
        <f>J191-I191</f>
        <v>0</v>
      </c>
      <c r="L191" s="48"/>
      <c r="Q191" s="49"/>
    </row>
    <row r="192" spans="1:17" s="36" customFormat="1" ht="12" customHeight="1" x14ac:dyDescent="0.2">
      <c r="A192" s="44">
        <v>164</v>
      </c>
      <c r="B192" s="62" t="s">
        <v>321</v>
      </c>
      <c r="C192" s="43">
        <v>1798.2</v>
      </c>
      <c r="D192" s="52"/>
      <c r="E192" s="43"/>
      <c r="F192" s="43"/>
      <c r="G192" s="43">
        <v>2376006.65</v>
      </c>
      <c r="H192" s="43">
        <v>2376006.65</v>
      </c>
      <c r="I192" s="43">
        <f>H192</f>
        <v>2376006.65</v>
      </c>
      <c r="J192" s="43">
        <v>2376006.65</v>
      </c>
      <c r="K192" s="48">
        <f>J192-I192</f>
        <v>0</v>
      </c>
      <c r="L192" s="48"/>
    </row>
    <row r="193" spans="1:13" s="36" customFormat="1" ht="30" customHeight="1" x14ac:dyDescent="0.2">
      <c r="A193" s="262" t="s">
        <v>180</v>
      </c>
      <c r="B193" s="262"/>
      <c r="C193" s="71">
        <v>2501</v>
      </c>
      <c r="D193" s="65"/>
      <c r="E193" s="43"/>
      <c r="F193" s="43"/>
      <c r="G193" s="71">
        <f>SUM(G190:G192)</f>
        <v>8822253.3200000003</v>
      </c>
      <c r="H193" s="71">
        <f>SUM(H190:H192)</f>
        <v>8042703.1099999994</v>
      </c>
      <c r="I193" s="71">
        <f>SUM(I190:I192)</f>
        <v>8042703.1099999994</v>
      </c>
      <c r="J193" s="71">
        <f>SUM(J190:J192)</f>
        <v>8042703.1099999994</v>
      </c>
      <c r="K193" s="71">
        <f>SUM(K190:K192)</f>
        <v>0</v>
      </c>
      <c r="L193" s="71"/>
    </row>
    <row r="194" spans="1:13" s="36" customFormat="1" ht="12" customHeight="1" x14ac:dyDescent="0.2">
      <c r="A194" s="205" t="s">
        <v>178</v>
      </c>
      <c r="B194" s="208"/>
      <c r="C194" s="208"/>
      <c r="D194" s="208"/>
      <c r="E194" s="208"/>
      <c r="F194" s="208"/>
      <c r="G194" s="208"/>
      <c r="H194" s="208"/>
      <c r="I194" s="208"/>
      <c r="J194" s="208"/>
      <c r="K194" s="208"/>
      <c r="L194" s="208"/>
    </row>
    <row r="195" spans="1:13" s="36" customFormat="1" ht="12" customHeight="1" x14ac:dyDescent="0.2">
      <c r="A195" s="44">
        <v>165</v>
      </c>
      <c r="B195" s="66" t="s">
        <v>608</v>
      </c>
      <c r="C195" s="57">
        <v>977.9</v>
      </c>
      <c r="D195" s="52"/>
      <c r="E195" s="58"/>
      <c r="F195" s="58"/>
      <c r="G195" s="43">
        <v>5028861.2300000004</v>
      </c>
      <c r="H195" s="43">
        <v>5028861.2300000004</v>
      </c>
      <c r="I195" s="43">
        <f>H195</f>
        <v>5028861.2300000004</v>
      </c>
      <c r="J195" s="43">
        <v>5028861.2300000004</v>
      </c>
      <c r="K195" s="48">
        <f t="shared" ref="K195:K200" si="5">J195-I195</f>
        <v>0</v>
      </c>
      <c r="L195" s="48"/>
    </row>
    <row r="196" spans="1:13" s="36" customFormat="1" ht="12" customHeight="1" x14ac:dyDescent="0.2">
      <c r="A196" s="44">
        <v>166</v>
      </c>
      <c r="B196" s="66" t="s">
        <v>609</v>
      </c>
      <c r="C196" s="57"/>
      <c r="D196" s="52"/>
      <c r="E196" s="58"/>
      <c r="F196" s="58"/>
      <c r="G196" s="43">
        <v>5304421.47</v>
      </c>
      <c r="H196" s="43">
        <v>5304421.47</v>
      </c>
      <c r="I196" s="43">
        <f>H196</f>
        <v>5304421.47</v>
      </c>
      <c r="J196" s="43">
        <v>5304421.47</v>
      </c>
      <c r="K196" s="48">
        <f t="shared" si="5"/>
        <v>0</v>
      </c>
      <c r="L196" s="48"/>
    </row>
    <row r="197" spans="1:13" s="36" customFormat="1" ht="12" customHeight="1" x14ac:dyDescent="0.2">
      <c r="A197" s="44">
        <v>167</v>
      </c>
      <c r="B197" s="66" t="s">
        <v>610</v>
      </c>
      <c r="C197" s="57"/>
      <c r="D197" s="52"/>
      <c r="E197" s="58"/>
      <c r="F197" s="58"/>
      <c r="G197" s="43">
        <v>5491064.7800000003</v>
      </c>
      <c r="H197" s="43">
        <v>5491064.7800000003</v>
      </c>
      <c r="I197" s="43">
        <f>H197</f>
        <v>5491064.7800000003</v>
      </c>
      <c r="J197" s="43">
        <v>5491064.7800000003</v>
      </c>
      <c r="K197" s="48">
        <f t="shared" si="5"/>
        <v>0</v>
      </c>
      <c r="L197" s="48"/>
    </row>
    <row r="198" spans="1:13" s="36" customFormat="1" ht="12" customHeight="1" x14ac:dyDescent="0.2">
      <c r="A198" s="44">
        <v>168</v>
      </c>
      <c r="B198" s="66" t="s">
        <v>611</v>
      </c>
      <c r="C198" s="57"/>
      <c r="D198" s="52"/>
      <c r="E198" s="58"/>
      <c r="F198" s="58"/>
      <c r="G198" s="43">
        <v>5455174.8300000001</v>
      </c>
      <c r="H198" s="43">
        <v>5455174.8300000001</v>
      </c>
      <c r="I198" s="43">
        <f>H198</f>
        <v>5455174.8300000001</v>
      </c>
      <c r="J198" s="43">
        <v>5455174.8300000001</v>
      </c>
      <c r="K198" s="48">
        <f t="shared" si="5"/>
        <v>0</v>
      </c>
      <c r="L198" s="48"/>
    </row>
    <row r="199" spans="1:13" s="36" customFormat="1" ht="12" customHeight="1" x14ac:dyDescent="0.2">
      <c r="A199" s="44">
        <v>169</v>
      </c>
      <c r="B199" s="66" t="s">
        <v>599</v>
      </c>
      <c r="C199" s="67"/>
      <c r="D199" s="68"/>
      <c r="E199" s="69"/>
      <c r="F199" s="69"/>
      <c r="G199" s="43">
        <v>6823460.75</v>
      </c>
      <c r="H199" s="43">
        <v>6823460.75</v>
      </c>
      <c r="I199" s="43">
        <f>H199</f>
        <v>6823460.75</v>
      </c>
      <c r="J199" s="43">
        <v>7376291.8899999997</v>
      </c>
      <c r="K199" s="48">
        <f t="shared" si="5"/>
        <v>552831.13999999966</v>
      </c>
      <c r="L199" s="48" t="s">
        <v>716</v>
      </c>
    </row>
    <row r="200" spans="1:13" s="36" customFormat="1" ht="12" customHeight="1" x14ac:dyDescent="0.2">
      <c r="A200" s="44">
        <v>170</v>
      </c>
      <c r="B200" s="66" t="s">
        <v>659</v>
      </c>
      <c r="C200" s="67"/>
      <c r="D200" s="68"/>
      <c r="E200" s="69"/>
      <c r="F200" s="69"/>
      <c r="G200" s="43">
        <v>18010676.48</v>
      </c>
      <c r="H200" s="43">
        <v>18010676.48</v>
      </c>
      <c r="I200" s="43">
        <v>19293574.48</v>
      </c>
      <c r="J200" s="43">
        <v>18626756</v>
      </c>
      <c r="K200" s="48">
        <f t="shared" si="5"/>
        <v>-666818.48000000045</v>
      </c>
      <c r="L200" s="48" t="s">
        <v>716</v>
      </c>
      <c r="M200" s="49"/>
    </row>
    <row r="201" spans="1:13" s="36" customFormat="1" ht="24.75" customHeight="1" x14ac:dyDescent="0.2">
      <c r="A201" s="237" t="s">
        <v>177</v>
      </c>
      <c r="B201" s="237"/>
      <c r="C201" s="43">
        <v>977.9</v>
      </c>
      <c r="D201" s="70"/>
      <c r="E201" s="51"/>
      <c r="F201" s="51"/>
      <c r="G201" s="43">
        <f>SUM(G195:G200)</f>
        <v>46113659.540000007</v>
      </c>
      <c r="H201" s="43">
        <f>SUM(H195:H200)</f>
        <v>46113659.540000007</v>
      </c>
      <c r="I201" s="43">
        <f>SUM(I195:I200)</f>
        <v>47396557.540000007</v>
      </c>
      <c r="J201" s="43">
        <f>SUM(J195:J200)</f>
        <v>47282570.200000003</v>
      </c>
      <c r="K201" s="43">
        <f>SUM(K195:K200)</f>
        <v>-113987.34000000078</v>
      </c>
      <c r="L201" s="43"/>
    </row>
    <row r="202" spans="1:13" s="36" customFormat="1" ht="12" customHeight="1" x14ac:dyDescent="0.2">
      <c r="A202" s="210" t="s">
        <v>181</v>
      </c>
      <c r="B202" s="211"/>
      <c r="C202" s="211"/>
      <c r="D202" s="211"/>
      <c r="E202" s="211"/>
      <c r="F202" s="211"/>
      <c r="G202" s="211"/>
      <c r="H202" s="211"/>
      <c r="I202" s="211"/>
      <c r="J202" s="211"/>
      <c r="K202" s="211"/>
      <c r="L202" s="211"/>
    </row>
    <row r="203" spans="1:13" s="36" customFormat="1" ht="12" customHeight="1" x14ac:dyDescent="0.2">
      <c r="A203" s="44">
        <v>171</v>
      </c>
      <c r="B203" s="104" t="s">
        <v>615</v>
      </c>
      <c r="C203" s="43">
        <v>702.8</v>
      </c>
      <c r="D203" s="52"/>
      <c r="E203" s="43"/>
      <c r="F203" s="43"/>
      <c r="G203" s="43">
        <v>2061484.82</v>
      </c>
      <c r="H203" s="43">
        <v>2061484.82</v>
      </c>
      <c r="I203" s="43">
        <f>H203</f>
        <v>2061484.82</v>
      </c>
      <c r="J203" s="43">
        <v>2061484.82</v>
      </c>
      <c r="K203" s="48">
        <f>J203-I203</f>
        <v>0</v>
      </c>
      <c r="L203" s="48"/>
    </row>
    <row r="204" spans="1:13" s="36" customFormat="1" ht="12" customHeight="1" x14ac:dyDescent="0.2">
      <c r="A204" s="44">
        <v>172</v>
      </c>
      <c r="B204" s="104" t="s">
        <v>616</v>
      </c>
      <c r="C204" s="43"/>
      <c r="D204" s="52"/>
      <c r="E204" s="43"/>
      <c r="F204" s="43"/>
      <c r="G204" s="43">
        <v>2550011.29</v>
      </c>
      <c r="H204" s="43">
        <v>2550011.29</v>
      </c>
      <c r="I204" s="43">
        <f>H204</f>
        <v>2550011.29</v>
      </c>
      <c r="J204" s="43">
        <v>2550011.29</v>
      </c>
      <c r="K204" s="48">
        <f>J204-I204</f>
        <v>0</v>
      </c>
      <c r="L204" s="48"/>
    </row>
    <row r="205" spans="1:13" s="36" customFormat="1" ht="12" customHeight="1" x14ac:dyDescent="0.2">
      <c r="A205" s="44">
        <v>173</v>
      </c>
      <c r="B205" s="104" t="s">
        <v>617</v>
      </c>
      <c r="C205" s="43">
        <v>1798.2</v>
      </c>
      <c r="D205" s="52"/>
      <c r="E205" s="43"/>
      <c r="F205" s="43"/>
      <c r="G205" s="43">
        <v>1405487.81</v>
      </c>
      <c r="H205" s="43">
        <v>1405487.81</v>
      </c>
      <c r="I205" s="43">
        <f>H205</f>
        <v>1405487.81</v>
      </c>
      <c r="J205" s="43">
        <v>1405487.81</v>
      </c>
      <c r="K205" s="48">
        <f>J205-I205</f>
        <v>0</v>
      </c>
      <c r="L205" s="48"/>
    </row>
    <row r="206" spans="1:13" s="36" customFormat="1" ht="29.25" customHeight="1" x14ac:dyDescent="0.2">
      <c r="A206" s="44">
        <v>174</v>
      </c>
      <c r="B206" s="113" t="s">
        <v>133</v>
      </c>
      <c r="C206" s="43"/>
      <c r="D206" s="52"/>
      <c r="E206" s="43"/>
      <c r="F206" s="43"/>
      <c r="G206" s="43">
        <v>6678892.7199999997</v>
      </c>
      <c r="H206" s="43">
        <v>6678892.7199999997</v>
      </c>
      <c r="I206" s="43">
        <f>H206</f>
        <v>6678892.7199999997</v>
      </c>
      <c r="J206" s="43">
        <v>0</v>
      </c>
      <c r="K206" s="48">
        <f>J206-I206</f>
        <v>-6678892.7199999997</v>
      </c>
      <c r="L206" s="48" t="s">
        <v>733</v>
      </c>
    </row>
    <row r="207" spans="1:13" s="36" customFormat="1" ht="42" customHeight="1" x14ac:dyDescent="0.2">
      <c r="A207" s="262" t="s">
        <v>214</v>
      </c>
      <c r="B207" s="262"/>
      <c r="C207" s="71">
        <v>2501</v>
      </c>
      <c r="D207" s="65"/>
      <c r="E207" s="43"/>
      <c r="F207" s="43"/>
      <c r="G207" s="71">
        <f>SUM(G203:G206)</f>
        <v>12695876.640000001</v>
      </c>
      <c r="H207" s="71">
        <f>SUM(H203:H206)</f>
        <v>12695876.640000001</v>
      </c>
      <c r="I207" s="71">
        <f>SUM(I203:I206)</f>
        <v>12695876.640000001</v>
      </c>
      <c r="J207" s="71">
        <f>SUM(J203:J206)</f>
        <v>6016983.9199999999</v>
      </c>
      <c r="K207" s="71">
        <f>SUM(K203:K206)</f>
        <v>-6678892.7199999997</v>
      </c>
      <c r="L207" s="71"/>
    </row>
    <row r="208" spans="1:13" s="36" customFormat="1" ht="12" customHeight="1" x14ac:dyDescent="0.2">
      <c r="A208" s="205" t="s">
        <v>202</v>
      </c>
      <c r="B208" s="208"/>
      <c r="C208" s="208"/>
      <c r="D208" s="208"/>
      <c r="E208" s="208"/>
      <c r="F208" s="208"/>
      <c r="G208" s="208"/>
      <c r="H208" s="208"/>
      <c r="I208" s="208"/>
      <c r="J208" s="208"/>
      <c r="K208" s="208"/>
      <c r="L208" s="208"/>
    </row>
    <row r="209" spans="1:12" s="36" customFormat="1" ht="12" customHeight="1" x14ac:dyDescent="0.2">
      <c r="A209" s="44">
        <v>175</v>
      </c>
      <c r="B209" s="104" t="s">
        <v>322</v>
      </c>
      <c r="C209" s="43">
        <v>961.6</v>
      </c>
      <c r="D209" s="52"/>
      <c r="E209" s="43"/>
      <c r="F209" s="43"/>
      <c r="G209" s="43">
        <v>2588063.84</v>
      </c>
      <c r="H209" s="43">
        <v>2588063.84</v>
      </c>
      <c r="I209" s="43">
        <v>2588063.84</v>
      </c>
      <c r="J209" s="43">
        <v>2588063.84</v>
      </c>
      <c r="K209" s="48">
        <f t="shared" ref="K209:K219" si="6">J209-I209</f>
        <v>0</v>
      </c>
      <c r="L209" s="48"/>
    </row>
    <row r="210" spans="1:12" s="36" customFormat="1" ht="12" customHeight="1" x14ac:dyDescent="0.2">
      <c r="A210" s="44">
        <v>176</v>
      </c>
      <c r="B210" s="104" t="s">
        <v>323</v>
      </c>
      <c r="C210" s="43">
        <v>964.1</v>
      </c>
      <c r="D210" s="52"/>
      <c r="E210" s="43"/>
      <c r="F210" s="43"/>
      <c r="G210" s="43">
        <v>1619442.69</v>
      </c>
      <c r="H210" s="43">
        <v>1619442.69</v>
      </c>
      <c r="I210" s="43">
        <v>1619442.69</v>
      </c>
      <c r="J210" s="43">
        <v>1619442.69</v>
      </c>
      <c r="K210" s="48">
        <f t="shared" si="6"/>
        <v>0</v>
      </c>
      <c r="L210" s="48"/>
    </row>
    <row r="211" spans="1:12" s="36" customFormat="1" ht="12" customHeight="1" x14ac:dyDescent="0.2">
      <c r="A211" s="44">
        <v>177</v>
      </c>
      <c r="B211" s="104" t="s">
        <v>622</v>
      </c>
      <c r="C211" s="43">
        <v>961.6</v>
      </c>
      <c r="D211" s="52"/>
      <c r="E211" s="43"/>
      <c r="F211" s="43"/>
      <c r="G211" s="43">
        <v>4137161.45</v>
      </c>
      <c r="H211" s="43">
        <v>4137161.45</v>
      </c>
      <c r="I211" s="43">
        <v>4035429.77</v>
      </c>
      <c r="J211" s="43">
        <v>4035429.77</v>
      </c>
      <c r="K211" s="48">
        <f t="shared" si="6"/>
        <v>0</v>
      </c>
      <c r="L211" s="48"/>
    </row>
    <row r="212" spans="1:12" s="36" customFormat="1" ht="12" customHeight="1" x14ac:dyDescent="0.2">
      <c r="A212" s="44">
        <v>178</v>
      </c>
      <c r="B212" s="104" t="s">
        <v>627</v>
      </c>
      <c r="C212" s="43">
        <v>1676.6</v>
      </c>
      <c r="D212" s="52"/>
      <c r="E212" s="43"/>
      <c r="F212" s="43"/>
      <c r="G212" s="43">
        <v>3278977.56</v>
      </c>
      <c r="H212" s="43">
        <v>3278977.56</v>
      </c>
      <c r="I212" s="43">
        <v>3278977.56</v>
      </c>
      <c r="J212" s="43">
        <v>3278977.56</v>
      </c>
      <c r="K212" s="48">
        <f t="shared" si="6"/>
        <v>0</v>
      </c>
      <c r="L212" s="48"/>
    </row>
    <row r="213" spans="1:12" s="36" customFormat="1" ht="12" customHeight="1" x14ac:dyDescent="0.2">
      <c r="A213" s="44">
        <v>179</v>
      </c>
      <c r="B213" s="104" t="s">
        <v>628</v>
      </c>
      <c r="C213" s="43"/>
      <c r="D213" s="52"/>
      <c r="E213" s="43"/>
      <c r="F213" s="43"/>
      <c r="G213" s="43">
        <v>3456810.28</v>
      </c>
      <c r="H213" s="43">
        <v>3456810.28</v>
      </c>
      <c r="I213" s="43">
        <v>3456810.28</v>
      </c>
      <c r="J213" s="43">
        <v>3456810.28</v>
      </c>
      <c r="K213" s="48">
        <f t="shared" si="6"/>
        <v>0</v>
      </c>
      <c r="L213" s="48"/>
    </row>
    <row r="214" spans="1:12" s="36" customFormat="1" ht="12" customHeight="1" x14ac:dyDescent="0.2">
      <c r="A214" s="44">
        <v>180</v>
      </c>
      <c r="B214" s="104" t="s">
        <v>325</v>
      </c>
      <c r="C214" s="43"/>
      <c r="D214" s="52"/>
      <c r="E214" s="43"/>
      <c r="F214" s="43"/>
      <c r="G214" s="43">
        <v>2713576.77</v>
      </c>
      <c r="H214" s="43">
        <v>2713576.77</v>
      </c>
      <c r="I214" s="43">
        <v>2136239.9300000002</v>
      </c>
      <c r="J214" s="43">
        <v>2136239.9300000002</v>
      </c>
      <c r="K214" s="48">
        <f t="shared" si="6"/>
        <v>0</v>
      </c>
      <c r="L214" s="48"/>
    </row>
    <row r="215" spans="1:12" s="36" customFormat="1" ht="12" customHeight="1" x14ac:dyDescent="0.2">
      <c r="A215" s="44">
        <v>181</v>
      </c>
      <c r="B215" s="104" t="s">
        <v>326</v>
      </c>
      <c r="C215" s="43"/>
      <c r="D215" s="52"/>
      <c r="E215" s="43"/>
      <c r="F215" s="43"/>
      <c r="G215" s="43">
        <v>11136084.939999999</v>
      </c>
      <c r="H215" s="43">
        <v>11136084.939999999</v>
      </c>
      <c r="I215" s="43">
        <v>9253951.8300000001</v>
      </c>
      <c r="J215" s="43">
        <v>9253951.8300000001</v>
      </c>
      <c r="K215" s="48">
        <f t="shared" si="6"/>
        <v>0</v>
      </c>
      <c r="L215" s="48"/>
    </row>
    <row r="216" spans="1:12" s="36" customFormat="1" ht="12" customHeight="1" x14ac:dyDescent="0.2">
      <c r="A216" s="44">
        <v>182</v>
      </c>
      <c r="B216" s="104" t="s">
        <v>327</v>
      </c>
      <c r="C216" s="43"/>
      <c r="D216" s="52"/>
      <c r="E216" s="43"/>
      <c r="F216" s="43"/>
      <c r="G216" s="43">
        <v>2627926.66</v>
      </c>
      <c r="H216" s="43">
        <v>2495961.39</v>
      </c>
      <c r="I216" s="43">
        <v>2495961.39</v>
      </c>
      <c r="J216" s="43">
        <v>2495961.39</v>
      </c>
      <c r="K216" s="48">
        <f t="shared" si="6"/>
        <v>0</v>
      </c>
      <c r="L216" s="48"/>
    </row>
    <row r="217" spans="1:12" s="36" customFormat="1" ht="12" customHeight="1" x14ac:dyDescent="0.2">
      <c r="A217" s="44">
        <v>183</v>
      </c>
      <c r="B217" s="104" t="s">
        <v>328</v>
      </c>
      <c r="C217" s="43"/>
      <c r="D217" s="52"/>
      <c r="E217" s="43"/>
      <c r="F217" s="43"/>
      <c r="G217" s="43">
        <v>1484284.51</v>
      </c>
      <c r="H217" s="43">
        <v>1484284.51</v>
      </c>
      <c r="I217" s="43">
        <v>1484284.51</v>
      </c>
      <c r="J217" s="43">
        <v>1238157.8</v>
      </c>
      <c r="K217" s="48">
        <f t="shared" si="6"/>
        <v>-246126.70999999996</v>
      </c>
      <c r="L217" s="48" t="s">
        <v>716</v>
      </c>
    </row>
    <row r="218" spans="1:12" s="36" customFormat="1" ht="12" customHeight="1" x14ac:dyDescent="0.2">
      <c r="A218" s="44">
        <v>184</v>
      </c>
      <c r="B218" s="113" t="s">
        <v>653</v>
      </c>
      <c r="C218" s="43"/>
      <c r="D218" s="52"/>
      <c r="E218" s="43"/>
      <c r="F218" s="43"/>
      <c r="G218" s="43">
        <v>4842699.4400000004</v>
      </c>
      <c r="H218" s="43">
        <v>4842699.4400000004</v>
      </c>
      <c r="I218" s="43">
        <v>4842699.4400000004</v>
      </c>
      <c r="J218" s="43">
        <v>4591337.9000000004</v>
      </c>
      <c r="K218" s="48">
        <f>J218-I218</f>
        <v>-251361.54000000004</v>
      </c>
      <c r="L218" s="48" t="s">
        <v>716</v>
      </c>
    </row>
    <row r="219" spans="1:12" s="36" customFormat="1" ht="12" customHeight="1" x14ac:dyDescent="0.2">
      <c r="A219" s="44">
        <v>185</v>
      </c>
      <c r="B219" s="104" t="s">
        <v>660</v>
      </c>
      <c r="C219" s="43"/>
      <c r="D219" s="52"/>
      <c r="E219" s="43"/>
      <c r="F219" s="43"/>
      <c r="G219" s="43">
        <v>8811885.1899999995</v>
      </c>
      <c r="H219" s="43">
        <v>8811885.1899999995</v>
      </c>
      <c r="I219" s="43">
        <v>8811885.1899999995</v>
      </c>
      <c r="J219" s="43">
        <v>8811885.1899999995</v>
      </c>
      <c r="K219" s="48">
        <f t="shared" si="6"/>
        <v>0</v>
      </c>
      <c r="L219" s="48"/>
    </row>
    <row r="220" spans="1:12" s="36" customFormat="1" ht="27.75" customHeight="1" x14ac:dyDescent="0.2">
      <c r="A220" s="237" t="s">
        <v>182</v>
      </c>
      <c r="B220" s="237"/>
      <c r="C220" s="43">
        <v>4563.8999999999996</v>
      </c>
      <c r="D220" s="70"/>
      <c r="E220" s="51"/>
      <c r="F220" s="51"/>
      <c r="G220" s="43">
        <f>SUM(G209:G219)</f>
        <v>46696913.329999998</v>
      </c>
      <c r="H220" s="43">
        <f>SUM(H209:H219)</f>
        <v>46564948.060000002</v>
      </c>
      <c r="I220" s="43">
        <f>SUM(I209:I219)</f>
        <v>44003746.43</v>
      </c>
      <c r="J220" s="43">
        <f>SUM(J209:J219)</f>
        <v>43506258.18</v>
      </c>
      <c r="K220" s="43">
        <f>SUM(K209:K219)</f>
        <v>-497488.25</v>
      </c>
      <c r="L220" s="43"/>
    </row>
    <row r="221" spans="1:12" s="36" customFormat="1" ht="12" customHeight="1" x14ac:dyDescent="0.2">
      <c r="A221" s="210" t="s">
        <v>216</v>
      </c>
      <c r="B221" s="211"/>
      <c r="C221" s="211"/>
      <c r="D221" s="211"/>
      <c r="E221" s="211"/>
      <c r="F221" s="211"/>
      <c r="G221" s="211"/>
      <c r="H221" s="211"/>
      <c r="I221" s="211"/>
      <c r="J221" s="211"/>
      <c r="K221" s="211"/>
      <c r="L221" s="211"/>
    </row>
    <row r="222" spans="1:12" s="36" customFormat="1" ht="12" customHeight="1" x14ac:dyDescent="0.2">
      <c r="A222" s="64">
        <v>186</v>
      </c>
      <c r="B222" s="104" t="s">
        <v>630</v>
      </c>
      <c r="C222" s="43">
        <v>291.39999999999998</v>
      </c>
      <c r="D222" s="52">
        <v>15.3</v>
      </c>
      <c r="E222" s="43"/>
      <c r="F222" s="43"/>
      <c r="G222" s="43">
        <v>2716861.39</v>
      </c>
      <c r="H222" s="43">
        <v>2716861.39</v>
      </c>
      <c r="I222" s="43">
        <f>H222</f>
        <v>2716861.39</v>
      </c>
      <c r="J222" s="43">
        <v>2716861.39</v>
      </c>
      <c r="K222" s="48">
        <f>J222-I222</f>
        <v>0</v>
      </c>
      <c r="L222" s="48"/>
    </row>
    <row r="223" spans="1:12" s="36" customFormat="1" ht="12" customHeight="1" x14ac:dyDescent="0.2">
      <c r="A223" s="64">
        <v>187</v>
      </c>
      <c r="B223" s="113" t="s">
        <v>631</v>
      </c>
      <c r="C223" s="43"/>
      <c r="D223" s="52"/>
      <c r="E223" s="43"/>
      <c r="F223" s="43"/>
      <c r="G223" s="43">
        <v>4137946.68</v>
      </c>
      <c r="H223" s="43">
        <v>4137946.68</v>
      </c>
      <c r="I223" s="43">
        <f>H223</f>
        <v>4137946.68</v>
      </c>
      <c r="J223" s="43">
        <v>3378207.13</v>
      </c>
      <c r="K223" s="48">
        <f>J223-I223</f>
        <v>-759739.55000000028</v>
      </c>
      <c r="L223" s="48" t="s">
        <v>716</v>
      </c>
    </row>
    <row r="224" spans="1:12" s="36" customFormat="1" ht="12" customHeight="1" x14ac:dyDescent="0.2">
      <c r="A224" s="64">
        <v>188</v>
      </c>
      <c r="B224" s="113" t="s">
        <v>667</v>
      </c>
      <c r="C224" s="43"/>
      <c r="D224" s="52"/>
      <c r="E224" s="43"/>
      <c r="F224" s="43"/>
      <c r="G224" s="43">
        <v>4363910.66</v>
      </c>
      <c r="H224" s="43">
        <v>4363910.66</v>
      </c>
      <c r="I224" s="43">
        <f>H224</f>
        <v>4363910.66</v>
      </c>
      <c r="J224" s="43">
        <v>3733027.25</v>
      </c>
      <c r="K224" s="48">
        <f>J224-I224</f>
        <v>-630883.41000000015</v>
      </c>
      <c r="L224" s="48" t="s">
        <v>716</v>
      </c>
    </row>
    <row r="225" spans="1:12" s="36" customFormat="1" ht="11.25" customHeight="1" x14ac:dyDescent="0.2">
      <c r="A225" s="64">
        <v>189</v>
      </c>
      <c r="B225" s="113" t="s">
        <v>686</v>
      </c>
      <c r="C225" s="43"/>
      <c r="D225" s="52"/>
      <c r="E225" s="43"/>
      <c r="F225" s="43"/>
      <c r="G225" s="43">
        <v>2912504.92</v>
      </c>
      <c r="H225" s="43">
        <v>2912504.92</v>
      </c>
      <c r="I225" s="43">
        <f>H225</f>
        <v>2912504.92</v>
      </c>
      <c r="J225" s="43">
        <v>2853608.49</v>
      </c>
      <c r="K225" s="48">
        <f>J225-I225</f>
        <v>-58896.429999999702</v>
      </c>
      <c r="L225" s="48" t="s">
        <v>716</v>
      </c>
    </row>
    <row r="226" spans="1:12" s="36" customFormat="1" ht="29.25" customHeight="1" x14ac:dyDescent="0.2">
      <c r="A226" s="64">
        <v>190</v>
      </c>
      <c r="B226" s="104" t="s">
        <v>690</v>
      </c>
      <c r="C226" s="71">
        <v>590.20000000000005</v>
      </c>
      <c r="D226" s="52"/>
      <c r="E226" s="43"/>
      <c r="F226" s="43"/>
      <c r="G226" s="43">
        <v>2788423.2</v>
      </c>
      <c r="H226" s="43">
        <v>3035826.92</v>
      </c>
      <c r="I226" s="43">
        <f>H226</f>
        <v>3035826.92</v>
      </c>
      <c r="J226" s="43">
        <v>3035826.92</v>
      </c>
      <c r="K226" s="48">
        <f>J226-I226</f>
        <v>0</v>
      </c>
      <c r="L226" s="48"/>
    </row>
    <row r="227" spans="1:12" s="36" customFormat="1" ht="25.5" customHeight="1" x14ac:dyDescent="0.2">
      <c r="A227" s="261" t="s">
        <v>217</v>
      </c>
      <c r="B227" s="261"/>
      <c r="C227" s="87">
        <v>590.20000000000005</v>
      </c>
      <c r="D227" s="88"/>
      <c r="E227" s="87"/>
      <c r="F227" s="87"/>
      <c r="G227" s="87">
        <f>SUM(G222:G226)</f>
        <v>16919646.850000001</v>
      </c>
      <c r="H227" s="87">
        <f>SUM(H222:H226)</f>
        <v>17167050.57</v>
      </c>
      <c r="I227" s="87">
        <f>SUM(I222:I226)</f>
        <v>17167050.57</v>
      </c>
      <c r="J227" s="87">
        <f>SUM(J222:J226)</f>
        <v>15717531.18</v>
      </c>
      <c r="K227" s="87">
        <f>SUM(K222:K226)</f>
        <v>-1449519.3900000001</v>
      </c>
      <c r="L227" s="87"/>
    </row>
    <row r="228" spans="1:12" s="36" customFormat="1" ht="12" customHeight="1" x14ac:dyDescent="0.2">
      <c r="A228" s="210" t="s">
        <v>212</v>
      </c>
      <c r="B228" s="211"/>
      <c r="C228" s="211"/>
      <c r="D228" s="211"/>
      <c r="E228" s="211"/>
      <c r="F228" s="211"/>
      <c r="G228" s="211"/>
      <c r="H228" s="211"/>
      <c r="I228" s="211"/>
      <c r="J228" s="211"/>
      <c r="K228" s="211"/>
      <c r="L228" s="211"/>
    </row>
    <row r="229" spans="1:12" s="36" customFormat="1" ht="24" customHeight="1" x14ac:dyDescent="0.2">
      <c r="A229" s="64">
        <v>191</v>
      </c>
      <c r="B229" s="104" t="s">
        <v>642</v>
      </c>
      <c r="C229" s="71">
        <v>590.20000000000005</v>
      </c>
      <c r="D229" s="52"/>
      <c r="E229" s="43"/>
      <c r="F229" s="43"/>
      <c r="G229" s="43">
        <v>3837446.58</v>
      </c>
      <c r="H229" s="43">
        <v>3837446.58</v>
      </c>
      <c r="I229" s="43">
        <f>H229</f>
        <v>3837446.58</v>
      </c>
      <c r="J229" s="43">
        <v>4005566.18</v>
      </c>
      <c r="K229" s="48">
        <f>J229-I229</f>
        <v>168119.60000000009</v>
      </c>
      <c r="L229" s="48" t="s">
        <v>735</v>
      </c>
    </row>
    <row r="230" spans="1:12" s="36" customFormat="1" ht="30.75" customHeight="1" x14ac:dyDescent="0.2">
      <c r="A230" s="261" t="s">
        <v>213</v>
      </c>
      <c r="B230" s="261"/>
      <c r="C230" s="87">
        <v>590.20000000000005</v>
      </c>
      <c r="D230" s="88"/>
      <c r="E230" s="87"/>
      <c r="F230" s="87"/>
      <c r="G230" s="87">
        <f>SUM(G229)</f>
        <v>3837446.58</v>
      </c>
      <c r="H230" s="87">
        <f>SUM(H229)</f>
        <v>3837446.58</v>
      </c>
      <c r="I230" s="87">
        <f>SUM(I229)</f>
        <v>3837446.58</v>
      </c>
      <c r="J230" s="87">
        <f>SUM(J229)</f>
        <v>4005566.18</v>
      </c>
      <c r="K230" s="87">
        <f>SUM(K229)</f>
        <v>168119.60000000009</v>
      </c>
      <c r="L230" s="87"/>
    </row>
    <row r="231" spans="1:12" s="36" customFormat="1" ht="12" customHeight="1" x14ac:dyDescent="0.2">
      <c r="A231" s="213" t="s">
        <v>190</v>
      </c>
      <c r="B231" s="213"/>
      <c r="C231" s="213"/>
      <c r="D231" s="213"/>
      <c r="E231" s="213"/>
      <c r="F231" s="213"/>
      <c r="G231" s="213"/>
      <c r="H231" s="213"/>
      <c r="I231" s="213"/>
      <c r="J231" s="213"/>
      <c r="K231" s="213"/>
      <c r="L231" s="213"/>
    </row>
    <row r="232" spans="1:12" s="36" customFormat="1" ht="12" customHeight="1" x14ac:dyDescent="0.2">
      <c r="A232" s="44">
        <v>192</v>
      </c>
      <c r="B232" s="104" t="s">
        <v>1</v>
      </c>
      <c r="C232" s="108"/>
      <c r="D232" s="108"/>
      <c r="E232" s="108"/>
      <c r="F232" s="108"/>
      <c r="G232" s="43">
        <v>3123137.67</v>
      </c>
      <c r="H232" s="43">
        <v>3123137.67</v>
      </c>
      <c r="I232" s="43">
        <v>2859579.49</v>
      </c>
      <c r="J232" s="43">
        <v>2859579.49</v>
      </c>
      <c r="K232" s="48">
        <f>J232-I232</f>
        <v>0</v>
      </c>
      <c r="L232" s="48"/>
    </row>
    <row r="233" spans="1:12" s="36" customFormat="1" ht="12" customHeight="1" x14ac:dyDescent="0.2">
      <c r="A233" s="44">
        <v>193</v>
      </c>
      <c r="B233" s="104" t="s">
        <v>2</v>
      </c>
      <c r="C233" s="108"/>
      <c r="D233" s="108"/>
      <c r="E233" s="108"/>
      <c r="F233" s="108"/>
      <c r="G233" s="43">
        <v>3517548.28</v>
      </c>
      <c r="H233" s="43">
        <v>3517548.28</v>
      </c>
      <c r="I233" s="43">
        <v>3072354.33</v>
      </c>
      <c r="J233" s="43">
        <v>3072354.33</v>
      </c>
      <c r="K233" s="48">
        <f>J233-I233</f>
        <v>0</v>
      </c>
      <c r="L233" s="48"/>
    </row>
    <row r="234" spans="1:12" s="36" customFormat="1" ht="12" customHeight="1" x14ac:dyDescent="0.2">
      <c r="A234" s="44">
        <v>194</v>
      </c>
      <c r="B234" s="104" t="s">
        <v>5</v>
      </c>
      <c r="C234" s="108"/>
      <c r="D234" s="108"/>
      <c r="E234" s="108"/>
      <c r="F234" s="108"/>
      <c r="G234" s="43">
        <v>3202132.55</v>
      </c>
      <c r="H234" s="43">
        <v>3202132.55</v>
      </c>
      <c r="I234" s="43">
        <v>3202132.55</v>
      </c>
      <c r="J234" s="43">
        <v>3202132.55</v>
      </c>
      <c r="K234" s="48">
        <f>J234-I234</f>
        <v>0</v>
      </c>
      <c r="L234" s="48"/>
    </row>
    <row r="235" spans="1:12" s="36" customFormat="1" ht="12" customHeight="1" x14ac:dyDescent="0.2">
      <c r="A235" s="44">
        <v>195</v>
      </c>
      <c r="B235" s="104" t="s">
        <v>6</v>
      </c>
      <c r="C235" s="71">
        <v>590.20000000000005</v>
      </c>
      <c r="D235" s="52"/>
      <c r="E235" s="43"/>
      <c r="F235" s="43"/>
      <c r="G235" s="43">
        <v>3060815.39</v>
      </c>
      <c r="H235" s="43">
        <v>3060815.39</v>
      </c>
      <c r="I235" s="43">
        <v>3060815.39</v>
      </c>
      <c r="J235" s="43">
        <v>3060815.39</v>
      </c>
      <c r="K235" s="48">
        <f>J235-I235</f>
        <v>0</v>
      </c>
      <c r="L235" s="48"/>
    </row>
    <row r="236" spans="1:12" s="36" customFormat="1" ht="30.75" customHeight="1" x14ac:dyDescent="0.2">
      <c r="A236" s="261" t="s">
        <v>187</v>
      </c>
      <c r="B236" s="261"/>
      <c r="C236" s="87">
        <v>590.20000000000005</v>
      </c>
      <c r="D236" s="88"/>
      <c r="E236" s="87"/>
      <c r="F236" s="87"/>
      <c r="G236" s="87">
        <f>SUM(G232:G235)</f>
        <v>12903633.890000001</v>
      </c>
      <c r="H236" s="87">
        <f>SUM(H232:H235)</f>
        <v>12903633.890000001</v>
      </c>
      <c r="I236" s="87">
        <f>SUM(I232:I235)</f>
        <v>12194881.760000002</v>
      </c>
      <c r="J236" s="87">
        <f>SUM(J232:J235)</f>
        <v>12194881.760000002</v>
      </c>
      <c r="K236" s="87">
        <f>SUM(K232:K235)</f>
        <v>0</v>
      </c>
      <c r="L236" s="87"/>
    </row>
    <row r="237" spans="1:12" s="36" customFormat="1" ht="12" customHeight="1" x14ac:dyDescent="0.2">
      <c r="A237" s="265" t="s">
        <v>183</v>
      </c>
      <c r="B237" s="266"/>
      <c r="C237" s="266"/>
      <c r="D237" s="266"/>
      <c r="E237" s="266"/>
      <c r="F237" s="266"/>
      <c r="G237" s="266"/>
      <c r="H237" s="266"/>
      <c r="I237" s="266"/>
      <c r="J237" s="266"/>
      <c r="K237" s="266"/>
      <c r="L237" s="266"/>
    </row>
    <row r="238" spans="1:12" s="36" customFormat="1" ht="12" customHeight="1" x14ac:dyDescent="0.2">
      <c r="A238" s="44">
        <v>196</v>
      </c>
      <c r="B238" s="113" t="s">
        <v>643</v>
      </c>
      <c r="C238" s="71">
        <v>590.20000000000005</v>
      </c>
      <c r="D238" s="52"/>
      <c r="E238" s="43"/>
      <c r="F238" s="43"/>
      <c r="G238" s="43">
        <v>2186444.5299999998</v>
      </c>
      <c r="H238" s="43">
        <v>2186444.5299999998</v>
      </c>
      <c r="I238" s="43">
        <f>H238</f>
        <v>2186444.5299999998</v>
      </c>
      <c r="J238" s="43">
        <v>2029703.3</v>
      </c>
      <c r="K238" s="48">
        <f>J238-I238</f>
        <v>-156741.22999999975</v>
      </c>
      <c r="L238" s="48" t="s">
        <v>716</v>
      </c>
    </row>
    <row r="239" spans="1:12" s="36" customFormat="1" ht="26.25" customHeight="1" x14ac:dyDescent="0.2">
      <c r="A239" s="261" t="s">
        <v>124</v>
      </c>
      <c r="B239" s="261"/>
      <c r="C239" s="87" t="e">
        <v>#REF!</v>
      </c>
      <c r="D239" s="88"/>
      <c r="E239" s="87"/>
      <c r="F239" s="87"/>
      <c r="G239" s="87">
        <f>SUM(G238)</f>
        <v>2186444.5299999998</v>
      </c>
      <c r="H239" s="87">
        <f>SUM(H238)</f>
        <v>2186444.5299999998</v>
      </c>
      <c r="I239" s="87">
        <f>SUM(I238)</f>
        <v>2186444.5299999998</v>
      </c>
      <c r="J239" s="87">
        <f>SUM(J238)</f>
        <v>2029703.3</v>
      </c>
      <c r="K239" s="87">
        <f>SUM(K238)</f>
        <v>-156741.22999999975</v>
      </c>
      <c r="L239" s="87"/>
    </row>
    <row r="240" spans="1:12" s="36" customFormat="1" ht="12" customHeight="1" x14ac:dyDescent="0.2">
      <c r="A240" s="265" t="s">
        <v>184</v>
      </c>
      <c r="B240" s="266"/>
      <c r="C240" s="266"/>
      <c r="D240" s="266"/>
      <c r="E240" s="266"/>
      <c r="F240" s="266"/>
      <c r="G240" s="266"/>
      <c r="H240" s="266"/>
      <c r="I240" s="266"/>
      <c r="J240" s="266"/>
      <c r="K240" s="266"/>
      <c r="L240" s="266"/>
    </row>
    <row r="241" spans="1:12" s="36" customFormat="1" ht="12" customHeight="1" x14ac:dyDescent="0.2">
      <c r="A241" s="44">
        <v>197</v>
      </c>
      <c r="B241" s="61" t="s">
        <v>644</v>
      </c>
      <c r="C241" s="71"/>
      <c r="D241" s="52"/>
      <c r="E241" s="43"/>
      <c r="F241" s="43"/>
      <c r="G241" s="43">
        <v>2050382.09</v>
      </c>
      <c r="H241" s="43">
        <v>2050382.09</v>
      </c>
      <c r="I241" s="43">
        <f>H241</f>
        <v>2050382.09</v>
      </c>
      <c r="J241" s="46">
        <v>1844476.62</v>
      </c>
      <c r="K241" s="48">
        <f>J241-I241</f>
        <v>-205905.46999999997</v>
      </c>
      <c r="L241" s="48" t="s">
        <v>716</v>
      </c>
    </row>
    <row r="242" spans="1:12" s="36" customFormat="1" ht="12" customHeight="1" x14ac:dyDescent="0.2">
      <c r="A242" s="44">
        <v>198</v>
      </c>
      <c r="B242" s="61" t="s">
        <v>645</v>
      </c>
      <c r="C242" s="71"/>
      <c r="D242" s="52"/>
      <c r="E242" s="43"/>
      <c r="F242" s="43"/>
      <c r="G242" s="43">
        <v>3347595.85</v>
      </c>
      <c r="H242" s="43">
        <v>3347595.85</v>
      </c>
      <c r="I242" s="43">
        <f>H242</f>
        <v>3347595.85</v>
      </c>
      <c r="J242" s="46">
        <v>3070599.41</v>
      </c>
      <c r="K242" s="48">
        <f>J242-I242</f>
        <v>-276996.43999999994</v>
      </c>
      <c r="L242" s="48" t="s">
        <v>716</v>
      </c>
    </row>
    <row r="243" spans="1:12" s="36" customFormat="1" ht="29.25" customHeight="1" x14ac:dyDescent="0.2">
      <c r="A243" s="44">
        <v>199</v>
      </c>
      <c r="B243" s="61" t="s">
        <v>691</v>
      </c>
      <c r="C243" s="71"/>
      <c r="D243" s="52"/>
      <c r="E243" s="43"/>
      <c r="F243" s="43"/>
      <c r="G243" s="43">
        <v>2598969.23</v>
      </c>
      <c r="H243" s="43">
        <v>2598969.23</v>
      </c>
      <c r="I243" s="43">
        <f>H243</f>
        <v>2598969.23</v>
      </c>
      <c r="J243" s="46">
        <v>0</v>
      </c>
      <c r="K243" s="48">
        <f>J243-I243</f>
        <v>-2598969.23</v>
      </c>
      <c r="L243" s="48" t="s">
        <v>733</v>
      </c>
    </row>
    <row r="244" spans="1:12" s="36" customFormat="1" ht="12" customHeight="1" x14ac:dyDescent="0.2">
      <c r="A244" s="44">
        <v>200</v>
      </c>
      <c r="B244" s="61" t="s">
        <v>646</v>
      </c>
      <c r="C244" s="71"/>
      <c r="D244" s="52"/>
      <c r="E244" s="43"/>
      <c r="F244" s="43"/>
      <c r="G244" s="43">
        <v>3049419.31</v>
      </c>
      <c r="H244" s="43">
        <v>3049419.31</v>
      </c>
      <c r="I244" s="43">
        <f>H244</f>
        <v>3049419.31</v>
      </c>
      <c r="J244" s="46">
        <v>2960808.99</v>
      </c>
      <c r="K244" s="48">
        <f>J244-I244</f>
        <v>-88610.319999999832</v>
      </c>
      <c r="L244" s="48" t="s">
        <v>716</v>
      </c>
    </row>
    <row r="245" spans="1:12" s="36" customFormat="1" ht="12" customHeight="1" x14ac:dyDescent="0.2">
      <c r="A245" s="44">
        <v>201</v>
      </c>
      <c r="B245" s="61" t="s">
        <v>649</v>
      </c>
      <c r="C245" s="71"/>
      <c r="D245" s="52"/>
      <c r="E245" s="43"/>
      <c r="F245" s="43"/>
      <c r="G245" s="43">
        <v>2691215.44</v>
      </c>
      <c r="H245" s="43">
        <v>2691215.44</v>
      </c>
      <c r="I245" s="43">
        <f>H245</f>
        <v>2691215.44</v>
      </c>
      <c r="J245" s="43">
        <v>2428154.91</v>
      </c>
      <c r="K245" s="48">
        <f>J245-I245</f>
        <v>-263060.5299999998</v>
      </c>
      <c r="L245" s="48" t="s">
        <v>716</v>
      </c>
    </row>
    <row r="246" spans="1:12" s="36" customFormat="1" ht="30.75" customHeight="1" x14ac:dyDescent="0.2">
      <c r="A246" s="261" t="s">
        <v>188</v>
      </c>
      <c r="B246" s="261"/>
      <c r="C246" s="87" t="e">
        <v>#REF!</v>
      </c>
      <c r="D246" s="88"/>
      <c r="E246" s="87"/>
      <c r="F246" s="87"/>
      <c r="G246" s="87">
        <f>SUM(G241:G245)</f>
        <v>13737581.92</v>
      </c>
      <c r="H246" s="87">
        <f>SUM(H241:H245)</f>
        <v>13737581.92</v>
      </c>
      <c r="I246" s="87">
        <f>SUM(I241:I245)</f>
        <v>13737581.92</v>
      </c>
      <c r="J246" s="87">
        <f>SUM(J241:J245)</f>
        <v>10304039.93</v>
      </c>
      <c r="K246" s="87">
        <f>SUM(K241:K245)</f>
        <v>-3433541.9899999993</v>
      </c>
      <c r="L246" s="87"/>
    </row>
    <row r="247" spans="1:12" s="36" customFormat="1" ht="12" customHeight="1" x14ac:dyDescent="0.2">
      <c r="A247" s="265" t="s">
        <v>186</v>
      </c>
      <c r="B247" s="266"/>
      <c r="C247" s="266"/>
      <c r="D247" s="266"/>
      <c r="E247" s="266"/>
      <c r="F247" s="266"/>
      <c r="G247" s="266"/>
      <c r="H247" s="266"/>
      <c r="I247" s="266"/>
      <c r="J247" s="266"/>
      <c r="K247" s="266"/>
      <c r="L247" s="266"/>
    </row>
    <row r="248" spans="1:12" s="36" customFormat="1" ht="12" customHeight="1" x14ac:dyDescent="0.2">
      <c r="A248" s="44">
        <v>202</v>
      </c>
      <c r="B248" s="113" t="s">
        <v>648</v>
      </c>
      <c r="C248" s="105"/>
      <c r="D248" s="105"/>
      <c r="E248" s="105"/>
      <c r="F248" s="105"/>
      <c r="G248" s="43">
        <v>5056456.71</v>
      </c>
      <c r="H248" s="43">
        <v>5056456.71</v>
      </c>
      <c r="I248" s="43">
        <f>H248</f>
        <v>5056456.71</v>
      </c>
      <c r="J248" s="43">
        <v>4597341.71</v>
      </c>
      <c r="K248" s="48">
        <f>J248-I248</f>
        <v>-459115</v>
      </c>
      <c r="L248" s="48" t="s">
        <v>716</v>
      </c>
    </row>
    <row r="249" spans="1:12" s="36" customFormat="1" ht="30.75" customHeight="1" x14ac:dyDescent="0.2">
      <c r="A249" s="261" t="s">
        <v>189</v>
      </c>
      <c r="B249" s="261"/>
      <c r="C249" s="87" t="e">
        <v>#REF!</v>
      </c>
      <c r="D249" s="88"/>
      <c r="E249" s="87"/>
      <c r="F249" s="87"/>
      <c r="G249" s="87">
        <f>SUM(G248)</f>
        <v>5056456.71</v>
      </c>
      <c r="H249" s="87">
        <f>SUM(H248)</f>
        <v>5056456.71</v>
      </c>
      <c r="I249" s="87">
        <f>SUM(I248)</f>
        <v>5056456.71</v>
      </c>
      <c r="J249" s="87">
        <f>SUM(J248)</f>
        <v>4597341.71</v>
      </c>
      <c r="K249" s="87">
        <f>SUM(K248)</f>
        <v>-459115</v>
      </c>
      <c r="L249" s="87"/>
    </row>
    <row r="250" spans="1:12" s="36" customFormat="1" ht="12" customHeight="1" x14ac:dyDescent="0.2">
      <c r="A250" s="265" t="s">
        <v>7</v>
      </c>
      <c r="B250" s="266"/>
      <c r="C250" s="266"/>
      <c r="D250" s="266"/>
      <c r="E250" s="266"/>
      <c r="F250" s="266"/>
      <c r="G250" s="266"/>
      <c r="H250" s="266"/>
      <c r="I250" s="266"/>
      <c r="J250" s="266"/>
      <c r="K250" s="266"/>
      <c r="L250" s="266"/>
    </row>
    <row r="251" spans="1:12" s="36" customFormat="1" ht="12" customHeight="1" x14ac:dyDescent="0.2">
      <c r="A251" s="81">
        <v>203</v>
      </c>
      <c r="B251" s="104" t="s">
        <v>8</v>
      </c>
      <c r="C251" s="71">
        <v>590.20000000000005</v>
      </c>
      <c r="D251" s="52"/>
      <c r="E251" s="43"/>
      <c r="F251" s="43"/>
      <c r="G251" s="43">
        <v>2319095.4</v>
      </c>
      <c r="H251" s="43">
        <v>2319095.4</v>
      </c>
      <c r="I251" s="43">
        <f>H251</f>
        <v>2319095.4</v>
      </c>
      <c r="J251" s="43">
        <v>2319095.4</v>
      </c>
      <c r="K251" s="48">
        <f>J251-I251</f>
        <v>0</v>
      </c>
      <c r="L251" s="48"/>
    </row>
    <row r="252" spans="1:12" s="36" customFormat="1" ht="27" customHeight="1" x14ac:dyDescent="0.2">
      <c r="A252" s="263" t="s">
        <v>11</v>
      </c>
      <c r="B252" s="264"/>
      <c r="C252" s="87">
        <v>590.20000000000005</v>
      </c>
      <c r="D252" s="88"/>
      <c r="E252" s="87"/>
      <c r="F252" s="87"/>
      <c r="G252" s="87">
        <f>SUM(G251)</f>
        <v>2319095.4</v>
      </c>
      <c r="H252" s="87">
        <f>SUM(H251)</f>
        <v>2319095.4</v>
      </c>
      <c r="I252" s="87">
        <f>SUM(I251)</f>
        <v>2319095.4</v>
      </c>
      <c r="J252" s="87">
        <f>SUM(J251)</f>
        <v>2319095.4</v>
      </c>
      <c r="K252" s="87">
        <f>SUM(K251)</f>
        <v>0</v>
      </c>
      <c r="L252" s="87"/>
    </row>
    <row r="253" spans="1:12" s="36" customFormat="1" ht="12" customHeight="1" x14ac:dyDescent="0.2">
      <c r="A253" s="213" t="s">
        <v>203</v>
      </c>
      <c r="B253" s="213"/>
      <c r="C253" s="213"/>
      <c r="D253" s="213"/>
      <c r="E253" s="213"/>
      <c r="F253" s="213"/>
      <c r="G253" s="213"/>
      <c r="H253" s="213"/>
      <c r="I253" s="213"/>
      <c r="J253" s="213"/>
      <c r="K253" s="213"/>
      <c r="L253" s="213"/>
    </row>
    <row r="254" spans="1:12" s="36" customFormat="1" ht="12" customHeight="1" x14ac:dyDescent="0.2">
      <c r="A254" s="44">
        <v>204</v>
      </c>
      <c r="B254" s="113" t="s">
        <v>14</v>
      </c>
      <c r="C254" s="108"/>
      <c r="D254" s="108"/>
      <c r="E254" s="108"/>
      <c r="F254" s="108"/>
      <c r="G254" s="43">
        <v>1544395.92</v>
      </c>
      <c r="H254" s="43">
        <v>1544395.92</v>
      </c>
      <c r="I254" s="43">
        <f>H254</f>
        <v>1544395.92</v>
      </c>
      <c r="J254" s="43">
        <v>1401786.92</v>
      </c>
      <c r="K254" s="48">
        <f>J254-I254</f>
        <v>-142609</v>
      </c>
      <c r="L254" s="48" t="s">
        <v>716</v>
      </c>
    </row>
    <row r="255" spans="1:12" s="36" customFormat="1" ht="12" customHeight="1" x14ac:dyDescent="0.2">
      <c r="A255" s="44">
        <v>205</v>
      </c>
      <c r="B255" s="113" t="s">
        <v>15</v>
      </c>
      <c r="C255" s="71">
        <v>590.20000000000005</v>
      </c>
      <c r="D255" s="52"/>
      <c r="E255" s="43"/>
      <c r="F255" s="43"/>
      <c r="G255" s="43">
        <v>1608659.04</v>
      </c>
      <c r="H255" s="43">
        <v>1608659.04</v>
      </c>
      <c r="I255" s="43">
        <f>H255</f>
        <v>1608659.04</v>
      </c>
      <c r="J255" s="43">
        <v>1447124.75</v>
      </c>
      <c r="K255" s="48">
        <f>J255-I255</f>
        <v>-161534.29000000004</v>
      </c>
      <c r="L255" s="48" t="s">
        <v>716</v>
      </c>
    </row>
    <row r="256" spans="1:12" s="36" customFormat="1" ht="30.75" customHeight="1" x14ac:dyDescent="0.2">
      <c r="A256" s="263" t="s">
        <v>16</v>
      </c>
      <c r="B256" s="264"/>
      <c r="C256" s="87">
        <v>590.20000000000005</v>
      </c>
      <c r="D256" s="88"/>
      <c r="E256" s="87"/>
      <c r="F256" s="87"/>
      <c r="G256" s="87">
        <f>SUM(G254:G255)</f>
        <v>3153054.96</v>
      </c>
      <c r="H256" s="87">
        <f>SUM(H254:H255)</f>
        <v>3153054.96</v>
      </c>
      <c r="I256" s="87">
        <f>SUM(I254:I255)</f>
        <v>3153054.96</v>
      </c>
      <c r="J256" s="87">
        <f>SUM(J254:J255)</f>
        <v>2848911.67</v>
      </c>
      <c r="K256" s="87">
        <f>SUM(K254:K255)</f>
        <v>-304143.29000000004</v>
      </c>
      <c r="L256" s="87"/>
    </row>
    <row r="257" spans="1:12" s="36" customFormat="1" ht="12" customHeight="1" x14ac:dyDescent="0.2">
      <c r="A257" s="267" t="s">
        <v>703</v>
      </c>
      <c r="B257" s="268"/>
      <c r="C257" s="268"/>
      <c r="D257" s="268"/>
      <c r="E257" s="268"/>
      <c r="F257" s="268"/>
      <c r="G257" s="268"/>
      <c r="H257" s="268"/>
      <c r="I257" s="268"/>
      <c r="J257" s="268"/>
      <c r="K257" s="268"/>
      <c r="L257" s="268"/>
    </row>
    <row r="258" spans="1:12" s="36" customFormat="1" ht="12" customHeight="1" x14ac:dyDescent="0.2">
      <c r="A258" s="73">
        <v>206</v>
      </c>
      <c r="B258" s="104" t="s">
        <v>331</v>
      </c>
      <c r="C258" s="43">
        <v>3105.5</v>
      </c>
      <c r="D258" s="52"/>
      <c r="E258" s="43"/>
      <c r="F258" s="43"/>
      <c r="G258" s="43">
        <v>4702176.0599999996</v>
      </c>
      <c r="H258" s="43">
        <v>4702176.0599999996</v>
      </c>
      <c r="I258" s="43">
        <f>H258</f>
        <v>4702176.0599999996</v>
      </c>
      <c r="J258" s="43">
        <v>4702176.0599999996</v>
      </c>
      <c r="K258" s="48">
        <f>J258-I258</f>
        <v>0</v>
      </c>
      <c r="L258" s="48"/>
    </row>
    <row r="259" spans="1:12" s="36" customFormat="1" ht="32.25" customHeight="1" x14ac:dyDescent="0.2">
      <c r="A259" s="73">
        <v>207</v>
      </c>
      <c r="B259" s="104" t="s">
        <v>332</v>
      </c>
      <c r="C259" s="43">
        <v>3225.6</v>
      </c>
      <c r="D259" s="52"/>
      <c r="E259" s="43"/>
      <c r="F259" s="43"/>
      <c r="G259" s="43">
        <v>3212919.08</v>
      </c>
      <c r="H259" s="43">
        <v>3212919.08</v>
      </c>
      <c r="I259" s="43">
        <f>H259</f>
        <v>3212919.08</v>
      </c>
      <c r="J259" s="43">
        <v>4160742.08</v>
      </c>
      <c r="K259" s="48">
        <f>J259-I259</f>
        <v>947823</v>
      </c>
      <c r="L259" s="48" t="s">
        <v>735</v>
      </c>
    </row>
    <row r="260" spans="1:12" s="36" customFormat="1" ht="29.25" customHeight="1" x14ac:dyDescent="0.2">
      <c r="A260" s="73">
        <v>208</v>
      </c>
      <c r="B260" s="113" t="s">
        <v>333</v>
      </c>
      <c r="C260" s="43">
        <v>2592.1999999999998</v>
      </c>
      <c r="D260" s="52"/>
      <c r="E260" s="43"/>
      <c r="F260" s="43"/>
      <c r="G260" s="43">
        <v>6320624.5599999996</v>
      </c>
      <c r="H260" s="43">
        <v>6320624.5599999996</v>
      </c>
      <c r="I260" s="43">
        <f>H260</f>
        <v>6320624.5599999996</v>
      </c>
      <c r="J260" s="43">
        <v>0</v>
      </c>
      <c r="K260" s="48">
        <f>J260-I260</f>
        <v>-6320624.5599999996</v>
      </c>
      <c r="L260" s="48" t="s">
        <v>733</v>
      </c>
    </row>
    <row r="261" spans="1:12" s="36" customFormat="1" ht="29.25" customHeight="1" x14ac:dyDescent="0.2">
      <c r="A261" s="73">
        <v>209</v>
      </c>
      <c r="B261" s="113" t="s">
        <v>334</v>
      </c>
      <c r="C261" s="43">
        <v>3042.2</v>
      </c>
      <c r="D261" s="52"/>
      <c r="E261" s="43"/>
      <c r="F261" s="43"/>
      <c r="G261" s="43">
        <v>5809976.0599999996</v>
      </c>
      <c r="H261" s="43">
        <v>5809976.0599999996</v>
      </c>
      <c r="I261" s="43">
        <f>H261</f>
        <v>5809976.0599999996</v>
      </c>
      <c r="J261" s="43">
        <v>0</v>
      </c>
      <c r="K261" s="48">
        <f>J261-I261</f>
        <v>-5809976.0599999996</v>
      </c>
      <c r="L261" s="48" t="s">
        <v>733</v>
      </c>
    </row>
    <row r="262" spans="1:12" s="36" customFormat="1" ht="12" customHeight="1" x14ac:dyDescent="0.2">
      <c r="A262" s="73">
        <v>210</v>
      </c>
      <c r="B262" s="98" t="s">
        <v>335</v>
      </c>
      <c r="C262" s="43"/>
      <c r="D262" s="70"/>
      <c r="E262" s="43"/>
      <c r="F262" s="43"/>
      <c r="G262" s="43">
        <v>3813855.61</v>
      </c>
      <c r="H262" s="43">
        <v>3813855.61</v>
      </c>
      <c r="I262" s="43">
        <f>H262</f>
        <v>3813855.61</v>
      </c>
      <c r="J262" s="43">
        <v>3813855.61</v>
      </c>
      <c r="K262" s="48">
        <f>J262-I262</f>
        <v>0</v>
      </c>
      <c r="L262" s="48"/>
    </row>
    <row r="263" spans="1:12" s="36" customFormat="1" ht="26.25" customHeight="1" x14ac:dyDescent="0.2">
      <c r="A263" s="269" t="s">
        <v>704</v>
      </c>
      <c r="B263" s="270"/>
      <c r="C263" s="43"/>
      <c r="D263" s="70"/>
      <c r="E263" s="43"/>
      <c r="F263" s="43"/>
      <c r="G263" s="43">
        <f>SUM(G258:G262)</f>
        <v>23859551.369999997</v>
      </c>
      <c r="H263" s="43">
        <f>SUM(H258:H262)</f>
        <v>23859551.369999997</v>
      </c>
      <c r="I263" s="43">
        <f>SUM(I258:I262)</f>
        <v>23859551.369999997</v>
      </c>
      <c r="J263" s="43">
        <f>SUM(J258:J262)</f>
        <v>12676773.75</v>
      </c>
      <c r="K263" s="43">
        <f>SUM(K258:K262)</f>
        <v>-11182777.619999999</v>
      </c>
      <c r="L263" s="43"/>
    </row>
    <row r="264" spans="1:12" s="36" customFormat="1" ht="12" customHeight="1" x14ac:dyDescent="0.2">
      <c r="A264" s="265" t="s">
        <v>122</v>
      </c>
      <c r="B264" s="266"/>
      <c r="C264" s="266"/>
      <c r="D264" s="266"/>
      <c r="E264" s="266"/>
      <c r="F264" s="266"/>
      <c r="G264" s="266"/>
      <c r="H264" s="266"/>
      <c r="I264" s="266"/>
      <c r="J264" s="266"/>
      <c r="K264" s="266"/>
      <c r="L264" s="266"/>
    </row>
    <row r="265" spans="1:12" s="36" customFormat="1" ht="12" customHeight="1" x14ac:dyDescent="0.2">
      <c r="A265" s="44">
        <v>211</v>
      </c>
      <c r="B265" s="104" t="s">
        <v>20</v>
      </c>
      <c r="C265" s="71">
        <v>590.20000000000005</v>
      </c>
      <c r="D265" s="52"/>
      <c r="E265" s="43"/>
      <c r="F265" s="43"/>
      <c r="G265" s="43">
        <v>2906130.25</v>
      </c>
      <c r="H265" s="43">
        <v>2906130.25</v>
      </c>
      <c r="I265" s="43">
        <f>H265</f>
        <v>2906130.25</v>
      </c>
      <c r="J265" s="43">
        <v>2906130.25</v>
      </c>
      <c r="K265" s="48">
        <f>J265-I265</f>
        <v>0</v>
      </c>
      <c r="L265" s="48"/>
    </row>
    <row r="266" spans="1:12" s="36" customFormat="1" ht="38.25" customHeight="1" x14ac:dyDescent="0.2">
      <c r="A266" s="261" t="s">
        <v>123</v>
      </c>
      <c r="B266" s="261"/>
      <c r="C266" s="87">
        <v>590.20000000000005</v>
      </c>
      <c r="D266" s="88"/>
      <c r="E266" s="87"/>
      <c r="F266" s="87"/>
      <c r="G266" s="87">
        <f>SUM(G265)</f>
        <v>2906130.25</v>
      </c>
      <c r="H266" s="87">
        <f>SUM(H265)</f>
        <v>2906130.25</v>
      </c>
      <c r="I266" s="87">
        <f>SUM(I265)</f>
        <v>2906130.25</v>
      </c>
      <c r="J266" s="87">
        <f>SUM(J265)</f>
        <v>2906130.25</v>
      </c>
      <c r="K266" s="87">
        <f>SUM(K265)</f>
        <v>0</v>
      </c>
      <c r="L266" s="87"/>
    </row>
    <row r="267" spans="1:12" s="36" customFormat="1" ht="12" customHeight="1" x14ac:dyDescent="0.2">
      <c r="A267" s="267" t="s">
        <v>206</v>
      </c>
      <c r="B267" s="268"/>
      <c r="C267" s="268"/>
      <c r="D267" s="268"/>
      <c r="E267" s="268"/>
      <c r="F267" s="268"/>
      <c r="G267" s="268"/>
      <c r="H267" s="268"/>
      <c r="I267" s="268"/>
      <c r="J267" s="268"/>
      <c r="K267" s="268"/>
      <c r="L267" s="268"/>
    </row>
    <row r="268" spans="1:12" s="36" customFormat="1" ht="12" customHeight="1" x14ac:dyDescent="0.2">
      <c r="A268" s="44">
        <v>212</v>
      </c>
      <c r="B268" s="61" t="s">
        <v>23</v>
      </c>
      <c r="C268" s="43">
        <v>3784</v>
      </c>
      <c r="D268" s="52"/>
      <c r="E268" s="43"/>
      <c r="F268" s="43"/>
      <c r="G268" s="43">
        <v>435204.83</v>
      </c>
      <c r="H268" s="43">
        <v>435204.83</v>
      </c>
      <c r="I268" s="43">
        <f t="shared" ref="I268:I274" si="7">H268</f>
        <v>435204.83</v>
      </c>
      <c r="J268" s="43">
        <v>435204.83</v>
      </c>
      <c r="K268" s="48">
        <f t="shared" ref="K268:K274" si="8">J268-I268</f>
        <v>0</v>
      </c>
      <c r="L268" s="48"/>
    </row>
    <row r="269" spans="1:12" s="36" customFormat="1" ht="24" customHeight="1" x14ac:dyDescent="0.2">
      <c r="A269" s="44">
        <v>213</v>
      </c>
      <c r="B269" s="61" t="s">
        <v>22</v>
      </c>
      <c r="C269" s="43">
        <v>3784</v>
      </c>
      <c r="D269" s="52"/>
      <c r="E269" s="43"/>
      <c r="F269" s="43"/>
      <c r="G269" s="43">
        <v>3542761.09</v>
      </c>
      <c r="H269" s="43">
        <v>3542761.09</v>
      </c>
      <c r="I269" s="43">
        <f t="shared" si="7"/>
        <v>3542761.09</v>
      </c>
      <c r="J269" s="43">
        <v>4043504.09</v>
      </c>
      <c r="K269" s="48">
        <f t="shared" si="8"/>
        <v>500743</v>
      </c>
      <c r="L269" s="48" t="s">
        <v>735</v>
      </c>
    </row>
    <row r="270" spans="1:12" s="36" customFormat="1" ht="12" customHeight="1" x14ac:dyDescent="0.2">
      <c r="A270" s="44">
        <v>214</v>
      </c>
      <c r="B270" s="61" t="s">
        <v>24</v>
      </c>
      <c r="C270" s="43"/>
      <c r="D270" s="52"/>
      <c r="E270" s="43"/>
      <c r="F270" s="43"/>
      <c r="G270" s="43">
        <v>2166349.7799999998</v>
      </c>
      <c r="H270" s="43">
        <v>2166349.7799999998</v>
      </c>
      <c r="I270" s="43">
        <f t="shared" si="7"/>
        <v>2166349.7799999998</v>
      </c>
      <c r="J270" s="43">
        <v>1959027.89</v>
      </c>
      <c r="K270" s="48">
        <f t="shared" si="8"/>
        <v>-207321.8899999999</v>
      </c>
      <c r="L270" s="48" t="s">
        <v>716</v>
      </c>
    </row>
    <row r="271" spans="1:12" s="36" customFormat="1" ht="12" customHeight="1" x14ac:dyDescent="0.2">
      <c r="A271" s="44">
        <v>215</v>
      </c>
      <c r="B271" s="61" t="s">
        <v>25</v>
      </c>
      <c r="C271" s="43"/>
      <c r="D271" s="52"/>
      <c r="E271" s="43"/>
      <c r="F271" s="43"/>
      <c r="G271" s="43">
        <v>2542259.48</v>
      </c>
      <c r="H271" s="43">
        <v>2542259.48</v>
      </c>
      <c r="I271" s="43">
        <f t="shared" si="7"/>
        <v>2542259.48</v>
      </c>
      <c r="J271" s="43">
        <v>2542259.48</v>
      </c>
      <c r="K271" s="48">
        <f t="shared" si="8"/>
        <v>0</v>
      </c>
      <c r="L271" s="48"/>
    </row>
    <row r="272" spans="1:12" s="36" customFormat="1" ht="12" customHeight="1" x14ac:dyDescent="0.2">
      <c r="A272" s="44">
        <v>216</v>
      </c>
      <c r="B272" s="61" t="s">
        <v>33</v>
      </c>
      <c r="C272" s="43"/>
      <c r="D272" s="52"/>
      <c r="E272" s="43"/>
      <c r="F272" s="43"/>
      <c r="G272" s="43">
        <v>3098343.06</v>
      </c>
      <c r="H272" s="43">
        <v>3098343.06</v>
      </c>
      <c r="I272" s="43">
        <f t="shared" si="7"/>
        <v>3098343.06</v>
      </c>
      <c r="J272" s="43">
        <v>3098343.06</v>
      </c>
      <c r="K272" s="48">
        <f t="shared" si="8"/>
        <v>0</v>
      </c>
      <c r="L272" s="48"/>
    </row>
    <row r="273" spans="1:12" s="36" customFormat="1" ht="12" customHeight="1" x14ac:dyDescent="0.2">
      <c r="A273" s="44">
        <v>217</v>
      </c>
      <c r="B273" s="61" t="s">
        <v>31</v>
      </c>
      <c r="C273" s="43"/>
      <c r="D273" s="52"/>
      <c r="E273" s="43"/>
      <c r="F273" s="43"/>
      <c r="G273" s="43">
        <v>2492293.7999999998</v>
      </c>
      <c r="H273" s="43">
        <v>2492293.7999999998</v>
      </c>
      <c r="I273" s="43">
        <f t="shared" si="7"/>
        <v>2492293.7999999998</v>
      </c>
      <c r="J273" s="43">
        <v>2344384.73</v>
      </c>
      <c r="K273" s="48">
        <f t="shared" si="8"/>
        <v>-147909.06999999983</v>
      </c>
      <c r="L273" s="48" t="s">
        <v>716</v>
      </c>
    </row>
    <row r="274" spans="1:12" s="36" customFormat="1" ht="12" customHeight="1" x14ac:dyDescent="0.2">
      <c r="A274" s="44">
        <v>218</v>
      </c>
      <c r="B274" s="61" t="s">
        <v>34</v>
      </c>
      <c r="C274" s="43"/>
      <c r="D274" s="52"/>
      <c r="E274" s="43"/>
      <c r="F274" s="43"/>
      <c r="G274" s="43">
        <v>2895592.9</v>
      </c>
      <c r="H274" s="43">
        <v>2895592.9</v>
      </c>
      <c r="I274" s="43">
        <f t="shared" si="7"/>
        <v>2895592.9</v>
      </c>
      <c r="J274" s="43">
        <v>2493624.06</v>
      </c>
      <c r="K274" s="48">
        <f t="shared" si="8"/>
        <v>-401968.83999999985</v>
      </c>
      <c r="L274" s="48" t="s">
        <v>716</v>
      </c>
    </row>
    <row r="275" spans="1:12" s="36" customFormat="1" ht="24" customHeight="1" x14ac:dyDescent="0.2">
      <c r="A275" s="269" t="s">
        <v>207</v>
      </c>
      <c r="B275" s="270"/>
      <c r="C275" s="74">
        <v>7568</v>
      </c>
      <c r="D275" s="74"/>
      <c r="E275" s="43"/>
      <c r="F275" s="43"/>
      <c r="G275" s="74">
        <f>SUM(G268:G274)</f>
        <v>17172804.939999998</v>
      </c>
      <c r="H275" s="74">
        <f>SUM(H268:H274)</f>
        <v>17172804.939999998</v>
      </c>
      <c r="I275" s="74">
        <f>SUM(I268:I274)</f>
        <v>17172804.939999998</v>
      </c>
      <c r="J275" s="74">
        <f>SUM(J268:J274)</f>
        <v>16916348.140000001</v>
      </c>
      <c r="K275" s="74">
        <f>SUM(K268:K274)</f>
        <v>-256456.79999999958</v>
      </c>
      <c r="L275" s="74"/>
    </row>
    <row r="276" spans="1:12" s="36" customFormat="1" ht="12" customHeight="1" x14ac:dyDescent="0.2">
      <c r="A276" s="265" t="s">
        <v>35</v>
      </c>
      <c r="B276" s="266"/>
      <c r="C276" s="266"/>
      <c r="D276" s="266"/>
      <c r="E276" s="266"/>
      <c r="F276" s="266"/>
      <c r="G276" s="266"/>
      <c r="H276" s="266"/>
      <c r="I276" s="266"/>
      <c r="J276" s="266"/>
      <c r="K276" s="266"/>
      <c r="L276" s="266"/>
    </row>
    <row r="277" spans="1:12" s="36" customFormat="1" ht="12" customHeight="1" x14ac:dyDescent="0.2">
      <c r="A277" s="44">
        <v>219</v>
      </c>
      <c r="B277" s="104" t="s">
        <v>37</v>
      </c>
      <c r="C277" s="71">
        <v>590.20000000000005</v>
      </c>
      <c r="D277" s="52"/>
      <c r="E277" s="43"/>
      <c r="F277" s="43"/>
      <c r="G277" s="43">
        <v>3424862.27</v>
      </c>
      <c r="H277" s="43">
        <v>3424862.27</v>
      </c>
      <c r="I277" s="43">
        <f>H277</f>
        <v>3424862.27</v>
      </c>
      <c r="J277" s="43">
        <v>3424862.27</v>
      </c>
      <c r="K277" s="48">
        <f>J277-I277</f>
        <v>0</v>
      </c>
      <c r="L277" s="48"/>
    </row>
    <row r="278" spans="1:12" s="36" customFormat="1" ht="34.5" customHeight="1" x14ac:dyDescent="0.2">
      <c r="A278" s="261" t="s">
        <v>36</v>
      </c>
      <c r="B278" s="261"/>
      <c r="C278" s="87">
        <v>590.20000000000005</v>
      </c>
      <c r="D278" s="88"/>
      <c r="E278" s="87"/>
      <c r="F278" s="87"/>
      <c r="G278" s="87">
        <f>SUM(G277)</f>
        <v>3424862.27</v>
      </c>
      <c r="H278" s="87">
        <f>SUM(H277)</f>
        <v>3424862.27</v>
      </c>
      <c r="I278" s="87">
        <f>SUM(I277)</f>
        <v>3424862.27</v>
      </c>
      <c r="J278" s="87">
        <f>SUM(J277)</f>
        <v>3424862.27</v>
      </c>
      <c r="K278" s="87">
        <f>SUM(K277)</f>
        <v>0</v>
      </c>
      <c r="L278" s="87"/>
    </row>
    <row r="279" spans="1:12" s="36" customFormat="1" ht="12" customHeight="1" x14ac:dyDescent="0.2">
      <c r="A279" s="205" t="s">
        <v>237</v>
      </c>
      <c r="B279" s="208"/>
      <c r="C279" s="208"/>
      <c r="D279" s="208"/>
      <c r="E279" s="208"/>
      <c r="F279" s="208"/>
      <c r="G279" s="208"/>
      <c r="H279" s="208"/>
      <c r="I279" s="208"/>
      <c r="J279" s="208"/>
      <c r="K279" s="208"/>
      <c r="L279" s="208"/>
    </row>
    <row r="280" spans="1:12" s="36" customFormat="1" ht="12" customHeight="1" x14ac:dyDescent="0.2">
      <c r="A280" s="44">
        <v>220</v>
      </c>
      <c r="B280" s="61" t="s">
        <v>336</v>
      </c>
      <c r="C280" s="43">
        <v>909.2</v>
      </c>
      <c r="D280" s="52"/>
      <c r="E280" s="43"/>
      <c r="F280" s="43"/>
      <c r="G280" s="43">
        <v>3293316.57</v>
      </c>
      <c r="H280" s="43">
        <v>3293316.57</v>
      </c>
      <c r="I280" s="43">
        <f>H280</f>
        <v>3293316.57</v>
      </c>
      <c r="J280" s="43">
        <v>3293316.57</v>
      </c>
      <c r="K280" s="48">
        <f>J280-I280</f>
        <v>0</v>
      </c>
      <c r="L280" s="48"/>
    </row>
    <row r="281" spans="1:12" s="36" customFormat="1" ht="12" customHeight="1" x14ac:dyDescent="0.2">
      <c r="A281" s="44">
        <v>221</v>
      </c>
      <c r="B281" s="61" t="s">
        <v>38</v>
      </c>
      <c r="C281" s="43">
        <v>562.4</v>
      </c>
      <c r="D281" s="52"/>
      <c r="E281" s="43"/>
      <c r="F281" s="43"/>
      <c r="G281" s="43">
        <v>4267469.93</v>
      </c>
      <c r="H281" s="43">
        <v>4267469.93</v>
      </c>
      <c r="I281" s="43">
        <f>H281</f>
        <v>4267469.93</v>
      </c>
      <c r="J281" s="43">
        <v>4267469.93</v>
      </c>
      <c r="K281" s="48">
        <f>J281-I281</f>
        <v>0</v>
      </c>
      <c r="L281" s="48"/>
    </row>
    <row r="282" spans="1:12" s="36" customFormat="1" ht="40.5" customHeight="1" x14ac:dyDescent="0.2">
      <c r="A282" s="237" t="s">
        <v>229</v>
      </c>
      <c r="B282" s="237"/>
      <c r="C282" s="43">
        <v>1471.6</v>
      </c>
      <c r="D282" s="70"/>
      <c r="E282" s="51"/>
      <c r="F282" s="51"/>
      <c r="G282" s="43">
        <f>SUM(G280:G281)</f>
        <v>7560786.5</v>
      </c>
      <c r="H282" s="43">
        <f>SUM(H280:H281)</f>
        <v>7560786.5</v>
      </c>
      <c r="I282" s="43">
        <f>SUM(I280:I281)</f>
        <v>7560786.5</v>
      </c>
      <c r="J282" s="43">
        <f>SUM(J280:J281)</f>
        <v>7560786.5</v>
      </c>
      <c r="K282" s="43">
        <f>SUM(K280:K281)</f>
        <v>0</v>
      </c>
      <c r="L282" s="43"/>
    </row>
    <row r="283" spans="1:12" s="36" customFormat="1" ht="12" customHeight="1" x14ac:dyDescent="0.2">
      <c r="A283" s="205" t="s">
        <v>205</v>
      </c>
      <c r="B283" s="208"/>
      <c r="C283" s="208"/>
      <c r="D283" s="208"/>
      <c r="E283" s="208"/>
      <c r="F283" s="208"/>
      <c r="G283" s="208"/>
      <c r="H283" s="208"/>
      <c r="I283" s="208"/>
      <c r="J283" s="208"/>
      <c r="K283" s="208"/>
      <c r="L283" s="208"/>
    </row>
    <row r="284" spans="1:12" s="36" customFormat="1" ht="12" customHeight="1" x14ac:dyDescent="0.2">
      <c r="A284" s="44">
        <v>222</v>
      </c>
      <c r="B284" s="61" t="s">
        <v>40</v>
      </c>
      <c r="C284" s="43">
        <v>909.2</v>
      </c>
      <c r="D284" s="52"/>
      <c r="E284" s="43"/>
      <c r="F284" s="43"/>
      <c r="G284" s="43">
        <v>3895638.35</v>
      </c>
      <c r="H284" s="43">
        <v>3895638.35</v>
      </c>
      <c r="I284" s="43">
        <f>H284</f>
        <v>3895638.35</v>
      </c>
      <c r="J284" s="43">
        <v>3895638.35</v>
      </c>
      <c r="K284" s="48">
        <f>J284-I284</f>
        <v>0</v>
      </c>
      <c r="L284" s="48"/>
    </row>
    <row r="285" spans="1:12" s="36" customFormat="1" ht="12" customHeight="1" x14ac:dyDescent="0.2">
      <c r="A285" s="44">
        <v>223</v>
      </c>
      <c r="B285" s="61" t="s">
        <v>670</v>
      </c>
      <c r="C285" s="43"/>
      <c r="D285" s="52"/>
      <c r="E285" s="43"/>
      <c r="F285" s="43"/>
      <c r="G285" s="43">
        <v>2892315.66</v>
      </c>
      <c r="H285" s="43">
        <v>2892315.66</v>
      </c>
      <c r="I285" s="43">
        <v>2766391.22</v>
      </c>
      <c r="J285" s="43">
        <v>2766391.22</v>
      </c>
      <c r="K285" s="48">
        <f>J285-I285</f>
        <v>0</v>
      </c>
      <c r="L285" s="48"/>
    </row>
    <row r="286" spans="1:12" s="36" customFormat="1" ht="12" customHeight="1" x14ac:dyDescent="0.2">
      <c r="A286" s="44">
        <v>224</v>
      </c>
      <c r="B286" s="61" t="s">
        <v>673</v>
      </c>
      <c r="C286" s="43"/>
      <c r="D286" s="52"/>
      <c r="E286" s="43"/>
      <c r="F286" s="43"/>
      <c r="G286" s="43">
        <v>2376146.29</v>
      </c>
      <c r="H286" s="43">
        <v>2376146.29</v>
      </c>
      <c r="I286" s="43">
        <f>H286</f>
        <v>2376146.29</v>
      </c>
      <c r="J286" s="43">
        <v>2376146.29</v>
      </c>
      <c r="K286" s="48">
        <f>J286-I286</f>
        <v>0</v>
      </c>
      <c r="L286" s="48"/>
    </row>
    <row r="287" spans="1:12" s="36" customFormat="1" ht="27" customHeight="1" x14ac:dyDescent="0.2">
      <c r="A287" s="237" t="s">
        <v>204</v>
      </c>
      <c r="B287" s="237"/>
      <c r="C287" s="43">
        <v>909.2</v>
      </c>
      <c r="D287" s="70"/>
      <c r="E287" s="51"/>
      <c r="F287" s="51"/>
      <c r="G287" s="43">
        <f>SUM(G284:G286)</f>
        <v>9164100.3000000007</v>
      </c>
      <c r="H287" s="43">
        <f>SUM(H284:H286)</f>
        <v>9164100.3000000007</v>
      </c>
      <c r="I287" s="43">
        <f>SUM(I284:I286)</f>
        <v>9038175.8599999994</v>
      </c>
      <c r="J287" s="43">
        <f>SUM(J284:J286)</f>
        <v>9038175.8599999994</v>
      </c>
      <c r="K287" s="43">
        <f>SUM(K284:K286)</f>
        <v>0</v>
      </c>
      <c r="L287" s="43"/>
    </row>
    <row r="288" spans="1:12" s="36" customFormat="1" ht="12" customHeight="1" x14ac:dyDescent="0.2">
      <c r="A288" s="205" t="s">
        <v>193</v>
      </c>
      <c r="B288" s="208"/>
      <c r="C288" s="208"/>
      <c r="D288" s="208"/>
      <c r="E288" s="208"/>
      <c r="F288" s="208"/>
      <c r="G288" s="208"/>
      <c r="H288" s="208"/>
      <c r="I288" s="208"/>
      <c r="J288" s="208"/>
      <c r="K288" s="208"/>
      <c r="L288" s="208"/>
    </row>
    <row r="289" spans="1:12" s="36" customFormat="1" ht="29.25" customHeight="1" x14ac:dyDescent="0.2">
      <c r="A289" s="44">
        <v>225</v>
      </c>
      <c r="B289" s="113" t="s">
        <v>43</v>
      </c>
      <c r="C289" s="43">
        <v>909.2</v>
      </c>
      <c r="D289" s="52"/>
      <c r="E289" s="43"/>
      <c r="F289" s="43"/>
      <c r="G289" s="43">
        <v>1460448.2</v>
      </c>
      <c r="H289" s="43">
        <v>1460448.2</v>
      </c>
      <c r="I289" s="43">
        <f>H289</f>
        <v>1460448.2</v>
      </c>
      <c r="J289" s="43">
        <v>0</v>
      </c>
      <c r="K289" s="48">
        <f>J289-I289</f>
        <v>-1460448.2</v>
      </c>
      <c r="L289" s="48" t="s">
        <v>733</v>
      </c>
    </row>
    <row r="290" spans="1:12" s="36" customFormat="1" ht="12" customHeight="1" x14ac:dyDescent="0.2">
      <c r="A290" s="44">
        <v>226</v>
      </c>
      <c r="B290" s="104" t="s">
        <v>44</v>
      </c>
      <c r="C290" s="43">
        <v>562.4</v>
      </c>
      <c r="D290" s="52"/>
      <c r="E290" s="43"/>
      <c r="F290" s="43"/>
      <c r="G290" s="43">
        <v>4197266.28</v>
      </c>
      <c r="H290" s="43">
        <v>4197266.28</v>
      </c>
      <c r="I290" s="43">
        <v>4142882.89</v>
      </c>
      <c r="J290" s="43">
        <v>4142882.89</v>
      </c>
      <c r="K290" s="48">
        <f>J290-I290</f>
        <v>0</v>
      </c>
      <c r="L290" s="48"/>
    </row>
    <row r="291" spans="1:12" s="36" customFormat="1" ht="32.25" customHeight="1" x14ac:dyDescent="0.2">
      <c r="A291" s="237" t="s">
        <v>192</v>
      </c>
      <c r="B291" s="237"/>
      <c r="C291" s="43">
        <v>1471.6</v>
      </c>
      <c r="D291" s="70"/>
      <c r="E291" s="51"/>
      <c r="F291" s="51"/>
      <c r="G291" s="43">
        <f>SUM(G289:G290)</f>
        <v>5657714.4800000004</v>
      </c>
      <c r="H291" s="43">
        <f>SUM(H289:H290)</f>
        <v>5657714.4800000004</v>
      </c>
      <c r="I291" s="43">
        <f>SUM(I289:I290)</f>
        <v>5603331.0899999999</v>
      </c>
      <c r="J291" s="43">
        <f>SUM(J289:J290)</f>
        <v>4142882.89</v>
      </c>
      <c r="K291" s="43">
        <f>SUM(K289:K290)</f>
        <v>-1460448.2</v>
      </c>
      <c r="L291" s="43"/>
    </row>
    <row r="292" spans="1:12" s="36" customFormat="1" ht="12" customHeight="1" x14ac:dyDescent="0.2">
      <c r="A292" s="267" t="s">
        <v>210</v>
      </c>
      <c r="B292" s="268"/>
      <c r="C292" s="268"/>
      <c r="D292" s="268"/>
      <c r="E292" s="268"/>
      <c r="F292" s="268"/>
      <c r="G292" s="268"/>
      <c r="H292" s="268"/>
      <c r="I292" s="268"/>
      <c r="J292" s="268"/>
      <c r="K292" s="268"/>
      <c r="L292" s="268"/>
    </row>
    <row r="293" spans="1:12" s="36" customFormat="1" ht="12" customHeight="1" x14ac:dyDescent="0.2">
      <c r="A293" s="89">
        <v>227</v>
      </c>
      <c r="B293" s="90" t="s">
        <v>48</v>
      </c>
      <c r="C293" s="43">
        <v>4679.67</v>
      </c>
      <c r="D293" s="52"/>
      <c r="E293" s="43"/>
      <c r="F293" s="43"/>
      <c r="G293" s="43">
        <v>652368.36</v>
      </c>
      <c r="H293" s="43">
        <v>652368.36</v>
      </c>
      <c r="I293" s="43">
        <v>739499.75</v>
      </c>
      <c r="J293" s="43">
        <v>739499.75</v>
      </c>
      <c r="K293" s="48">
        <f t="shared" ref="K293:K300" si="9">J293-I293</f>
        <v>0</v>
      </c>
      <c r="L293" s="48"/>
    </row>
    <row r="294" spans="1:12" s="36" customFormat="1" ht="12" customHeight="1" x14ac:dyDescent="0.2">
      <c r="A294" s="89">
        <v>228</v>
      </c>
      <c r="B294" s="90" t="s">
        <v>49</v>
      </c>
      <c r="C294" s="43">
        <v>3784</v>
      </c>
      <c r="D294" s="52"/>
      <c r="E294" s="43"/>
      <c r="F294" s="43"/>
      <c r="G294" s="43">
        <v>577854.43000000005</v>
      </c>
      <c r="H294" s="43">
        <v>577854.43000000005</v>
      </c>
      <c r="I294" s="43">
        <v>629816.72</v>
      </c>
      <c r="J294" s="43">
        <v>629816.72</v>
      </c>
      <c r="K294" s="48">
        <f t="shared" si="9"/>
        <v>0</v>
      </c>
      <c r="L294" s="48"/>
    </row>
    <row r="295" spans="1:12" s="36" customFormat="1" ht="57" customHeight="1" x14ac:dyDescent="0.2">
      <c r="A295" s="89">
        <v>229</v>
      </c>
      <c r="B295" s="90" t="s">
        <v>50</v>
      </c>
      <c r="C295" s="43"/>
      <c r="D295" s="52"/>
      <c r="E295" s="43"/>
      <c r="F295" s="43"/>
      <c r="G295" s="43">
        <v>762607.71</v>
      </c>
      <c r="H295" s="43">
        <v>762607.71</v>
      </c>
      <c r="I295" s="43">
        <f t="shared" ref="I295:I300" si="10">H295</f>
        <v>762607.71</v>
      </c>
      <c r="J295" s="43">
        <v>724468.41</v>
      </c>
      <c r="K295" s="48">
        <f t="shared" si="9"/>
        <v>-38139.29999999993</v>
      </c>
      <c r="L295" s="48" t="s">
        <v>747</v>
      </c>
    </row>
    <row r="296" spans="1:12" s="36" customFormat="1" ht="12" customHeight="1" x14ac:dyDescent="0.2">
      <c r="A296" s="89">
        <v>230</v>
      </c>
      <c r="B296" s="90" t="s">
        <v>51</v>
      </c>
      <c r="C296" s="43"/>
      <c r="D296" s="52"/>
      <c r="E296" s="43"/>
      <c r="F296" s="43"/>
      <c r="G296" s="43">
        <v>823577.97</v>
      </c>
      <c r="H296" s="43">
        <v>823577.97</v>
      </c>
      <c r="I296" s="43">
        <f t="shared" si="10"/>
        <v>823577.97</v>
      </c>
      <c r="J296" s="43">
        <v>929119.67</v>
      </c>
      <c r="K296" s="48">
        <f t="shared" si="9"/>
        <v>105541.70000000007</v>
      </c>
      <c r="L296" s="48" t="s">
        <v>716</v>
      </c>
    </row>
    <row r="297" spans="1:12" s="36" customFormat="1" ht="12" customHeight="1" x14ac:dyDescent="0.2">
      <c r="A297" s="89">
        <v>231</v>
      </c>
      <c r="B297" s="90" t="s">
        <v>52</v>
      </c>
      <c r="C297" s="43"/>
      <c r="D297" s="52"/>
      <c r="E297" s="43"/>
      <c r="F297" s="43"/>
      <c r="G297" s="43">
        <v>821948.84</v>
      </c>
      <c r="H297" s="43">
        <v>821948.84</v>
      </c>
      <c r="I297" s="43">
        <f t="shared" si="10"/>
        <v>821948.84</v>
      </c>
      <c r="J297" s="43">
        <v>927483.45</v>
      </c>
      <c r="K297" s="48">
        <f t="shared" si="9"/>
        <v>105534.60999999999</v>
      </c>
      <c r="L297" s="48" t="s">
        <v>716</v>
      </c>
    </row>
    <row r="298" spans="1:12" s="36" customFormat="1" ht="12" customHeight="1" x14ac:dyDescent="0.2">
      <c r="A298" s="89">
        <v>232</v>
      </c>
      <c r="B298" s="90" t="s">
        <v>53</v>
      </c>
      <c r="C298" s="43"/>
      <c r="D298" s="52"/>
      <c r="E298" s="43"/>
      <c r="F298" s="43"/>
      <c r="G298" s="43">
        <v>805540.65</v>
      </c>
      <c r="H298" s="43">
        <v>805540.65</v>
      </c>
      <c r="I298" s="43">
        <f t="shared" si="10"/>
        <v>805540.65</v>
      </c>
      <c r="J298" s="43">
        <v>877079.58</v>
      </c>
      <c r="K298" s="48">
        <f t="shared" si="9"/>
        <v>71538.929999999935</v>
      </c>
      <c r="L298" s="48" t="s">
        <v>716</v>
      </c>
    </row>
    <row r="299" spans="1:12" s="36" customFormat="1" ht="12" customHeight="1" x14ac:dyDescent="0.2">
      <c r="A299" s="89">
        <v>233</v>
      </c>
      <c r="B299" s="90" t="s">
        <v>54</v>
      </c>
      <c r="C299" s="43"/>
      <c r="D299" s="52"/>
      <c r="E299" s="43"/>
      <c r="F299" s="43"/>
      <c r="G299" s="43">
        <v>800042.62</v>
      </c>
      <c r="H299" s="43">
        <v>800042.62</v>
      </c>
      <c r="I299" s="43">
        <f t="shared" si="10"/>
        <v>800042.62</v>
      </c>
      <c r="J299" s="43">
        <v>871684.77</v>
      </c>
      <c r="K299" s="48">
        <f t="shared" si="9"/>
        <v>71642.150000000023</v>
      </c>
      <c r="L299" s="48" t="s">
        <v>716</v>
      </c>
    </row>
    <row r="300" spans="1:12" s="36" customFormat="1" ht="12" customHeight="1" x14ac:dyDescent="0.2">
      <c r="A300" s="89">
        <v>234</v>
      </c>
      <c r="B300" s="90" t="s">
        <v>55</v>
      </c>
      <c r="C300" s="43"/>
      <c r="D300" s="52"/>
      <c r="E300" s="43"/>
      <c r="F300" s="43"/>
      <c r="G300" s="43">
        <v>761014.98</v>
      </c>
      <c r="H300" s="43">
        <v>761014.98</v>
      </c>
      <c r="I300" s="43">
        <f t="shared" si="10"/>
        <v>761014.98</v>
      </c>
      <c r="J300" s="43">
        <v>865882.58</v>
      </c>
      <c r="K300" s="48">
        <f t="shared" si="9"/>
        <v>104867.59999999998</v>
      </c>
      <c r="L300" s="48" t="s">
        <v>716</v>
      </c>
    </row>
    <row r="301" spans="1:12" s="36" customFormat="1" ht="43.5" customHeight="1" x14ac:dyDescent="0.2">
      <c r="A301" s="271" t="s">
        <v>211</v>
      </c>
      <c r="B301" s="271"/>
      <c r="C301" s="74">
        <v>8463.67</v>
      </c>
      <c r="D301" s="74"/>
      <c r="E301" s="43"/>
      <c r="F301" s="43"/>
      <c r="G301" s="74">
        <f>SUM(G293:G300)</f>
        <v>6004955.5600000005</v>
      </c>
      <c r="H301" s="74">
        <f>SUM(H293:H300)</f>
        <v>6004955.5600000005</v>
      </c>
      <c r="I301" s="74">
        <f>SUM(I293:I300)</f>
        <v>6144049.2400000002</v>
      </c>
      <c r="J301" s="74">
        <f>SUM(J293:J300)</f>
        <v>6565034.9299999997</v>
      </c>
      <c r="K301" s="74">
        <f>SUM(K293:K300)</f>
        <v>420985.69000000006</v>
      </c>
      <c r="L301" s="74"/>
    </row>
    <row r="302" spans="1:12" s="36" customFormat="1" ht="12" customHeight="1" x14ac:dyDescent="0.2">
      <c r="A302" s="210" t="s">
        <v>113</v>
      </c>
      <c r="B302" s="211"/>
      <c r="C302" s="211"/>
      <c r="D302" s="211"/>
      <c r="E302" s="211"/>
      <c r="F302" s="211"/>
      <c r="G302" s="211"/>
      <c r="H302" s="211"/>
      <c r="I302" s="211"/>
      <c r="J302" s="211"/>
      <c r="K302" s="211"/>
      <c r="L302" s="211"/>
    </row>
    <row r="303" spans="1:12" s="36" customFormat="1" ht="12" customHeight="1" x14ac:dyDescent="0.2">
      <c r="A303" s="89">
        <v>235</v>
      </c>
      <c r="B303" s="91" t="s">
        <v>289</v>
      </c>
      <c r="C303" s="87">
        <v>862.8</v>
      </c>
      <c r="D303" s="52"/>
      <c r="E303" s="87"/>
      <c r="F303" s="87"/>
      <c r="G303" s="43">
        <v>4481753.6399999997</v>
      </c>
      <c r="H303" s="43">
        <v>4481753.6399999997</v>
      </c>
      <c r="I303" s="43">
        <f>H303</f>
        <v>4481753.6399999997</v>
      </c>
      <c r="J303" s="43">
        <v>4481753.6399999997</v>
      </c>
      <c r="K303" s="48">
        <f>J303-I303</f>
        <v>0</v>
      </c>
      <c r="L303" s="48"/>
    </row>
    <row r="304" spans="1:12" s="36" customFormat="1" ht="43.5" customHeight="1" x14ac:dyDescent="0.2">
      <c r="A304" s="261" t="s">
        <v>233</v>
      </c>
      <c r="B304" s="261"/>
      <c r="C304" s="87">
        <v>862.8</v>
      </c>
      <c r="D304" s="88"/>
      <c r="E304" s="87"/>
      <c r="F304" s="87"/>
      <c r="G304" s="87">
        <f>SUM(G303)</f>
        <v>4481753.6399999997</v>
      </c>
      <c r="H304" s="87">
        <f>SUM(H303)</f>
        <v>4481753.6399999997</v>
      </c>
      <c r="I304" s="87">
        <f>SUM(I303)</f>
        <v>4481753.6399999997</v>
      </c>
      <c r="J304" s="87">
        <f>SUM(J303)</f>
        <v>4481753.6399999997</v>
      </c>
      <c r="K304" s="87">
        <f>SUM(K303)</f>
        <v>0</v>
      </c>
      <c r="L304" s="87"/>
    </row>
    <row r="305" spans="1:12" s="36" customFormat="1" ht="12" customHeight="1" x14ac:dyDescent="0.2">
      <c r="A305" s="205" t="s">
        <v>141</v>
      </c>
      <c r="B305" s="208"/>
      <c r="C305" s="208"/>
      <c r="D305" s="208"/>
      <c r="E305" s="208"/>
      <c r="F305" s="208"/>
      <c r="G305" s="208"/>
      <c r="H305" s="208"/>
      <c r="I305" s="208"/>
      <c r="J305" s="208"/>
      <c r="K305" s="208"/>
      <c r="L305" s="208"/>
    </row>
    <row r="306" spans="1:12" s="36" customFormat="1" ht="26.25" customHeight="1" x14ac:dyDescent="0.2">
      <c r="A306" s="76">
        <v>236</v>
      </c>
      <c r="B306" s="77" t="s">
        <v>59</v>
      </c>
      <c r="C306" s="43">
        <v>909.2</v>
      </c>
      <c r="D306" s="52"/>
      <c r="E306" s="43"/>
      <c r="F306" s="43"/>
      <c r="G306" s="43">
        <v>2576536.59</v>
      </c>
      <c r="H306" s="43">
        <v>2576536.59</v>
      </c>
      <c r="I306" s="43">
        <f>H306</f>
        <v>2576536.59</v>
      </c>
      <c r="J306" s="43">
        <v>2861738.99</v>
      </c>
      <c r="K306" s="48">
        <f>J306-I306</f>
        <v>285202.40000000037</v>
      </c>
      <c r="L306" s="48" t="s">
        <v>735</v>
      </c>
    </row>
    <row r="307" spans="1:12" s="36" customFormat="1" ht="26.25" customHeight="1" x14ac:dyDescent="0.2">
      <c r="A307" s="76">
        <v>237</v>
      </c>
      <c r="B307" s="77" t="s">
        <v>60</v>
      </c>
      <c r="C307" s="43">
        <v>562.4</v>
      </c>
      <c r="D307" s="52"/>
      <c r="E307" s="43"/>
      <c r="F307" s="43"/>
      <c r="G307" s="43">
        <v>2548768.13</v>
      </c>
      <c r="H307" s="43">
        <v>2548768.13</v>
      </c>
      <c r="I307" s="43">
        <f>H307</f>
        <v>2548768.13</v>
      </c>
      <c r="J307" s="43">
        <v>2828715.73</v>
      </c>
      <c r="K307" s="48">
        <f>J307-I307</f>
        <v>279947.60000000009</v>
      </c>
      <c r="L307" s="48" t="s">
        <v>735</v>
      </c>
    </row>
    <row r="308" spans="1:12" s="36" customFormat="1" ht="30.75" customHeight="1" x14ac:dyDescent="0.2">
      <c r="A308" s="237" t="s">
        <v>142</v>
      </c>
      <c r="B308" s="237"/>
      <c r="C308" s="43">
        <v>1471.6</v>
      </c>
      <c r="D308" s="70"/>
      <c r="E308" s="51"/>
      <c r="F308" s="51"/>
      <c r="G308" s="43">
        <f>SUM(G306:G307)</f>
        <v>5125304.72</v>
      </c>
      <c r="H308" s="43">
        <f>SUM(H306:H307)</f>
        <v>5125304.72</v>
      </c>
      <c r="I308" s="43">
        <f>SUM(I306:I307)</f>
        <v>5125304.72</v>
      </c>
      <c r="J308" s="43">
        <f>SUM(J306:J307)</f>
        <v>5690454.7200000007</v>
      </c>
      <c r="K308" s="43">
        <f>SUM(K306:K307)</f>
        <v>565150.00000000047</v>
      </c>
      <c r="L308" s="43"/>
    </row>
    <row r="309" spans="1:12" s="36" customFormat="1" ht="12" customHeight="1" x14ac:dyDescent="0.2">
      <c r="A309" s="205" t="s">
        <v>143</v>
      </c>
      <c r="B309" s="208"/>
      <c r="C309" s="208"/>
      <c r="D309" s="208"/>
      <c r="E309" s="208"/>
      <c r="F309" s="208"/>
      <c r="G309" s="208"/>
      <c r="H309" s="208"/>
      <c r="I309" s="208"/>
      <c r="J309" s="208"/>
      <c r="K309" s="208"/>
      <c r="L309" s="208"/>
    </row>
    <row r="310" spans="1:12" s="36" customFormat="1" ht="12" customHeight="1" x14ac:dyDescent="0.2">
      <c r="A310" s="64">
        <v>238</v>
      </c>
      <c r="B310" s="78" t="s">
        <v>682</v>
      </c>
      <c r="C310" s="43">
        <v>562.4</v>
      </c>
      <c r="D310" s="52"/>
      <c r="E310" s="43"/>
      <c r="F310" s="43"/>
      <c r="G310" s="43">
        <v>2319835.6</v>
      </c>
      <c r="H310" s="43">
        <v>2319835.6</v>
      </c>
      <c r="I310" s="43">
        <f>H310</f>
        <v>2319835.6</v>
      </c>
      <c r="J310" s="43">
        <v>2052302.78</v>
      </c>
      <c r="K310" s="48">
        <f>J310-I310</f>
        <v>-267532.82000000007</v>
      </c>
      <c r="L310" s="48" t="s">
        <v>716</v>
      </c>
    </row>
    <row r="311" spans="1:12" s="36" customFormat="1" ht="43.5" customHeight="1" x14ac:dyDescent="0.2">
      <c r="A311" s="237" t="s">
        <v>144</v>
      </c>
      <c r="B311" s="237"/>
      <c r="C311" s="43">
        <v>0</v>
      </c>
      <c r="D311" s="70"/>
      <c r="E311" s="51"/>
      <c r="F311" s="51"/>
      <c r="G311" s="43">
        <f>SUM(G310)</f>
        <v>2319835.6</v>
      </c>
      <c r="H311" s="43">
        <f>SUM(H310)</f>
        <v>2319835.6</v>
      </c>
      <c r="I311" s="43">
        <f>SUM(I310)</f>
        <v>2319835.6</v>
      </c>
      <c r="J311" s="43">
        <f>SUM(J310)</f>
        <v>2052302.78</v>
      </c>
      <c r="K311" s="43">
        <f>SUM(K310)</f>
        <v>-267532.82000000007</v>
      </c>
      <c r="L311" s="43"/>
    </row>
    <row r="312" spans="1:12" s="36" customFormat="1" ht="12" customHeight="1" x14ac:dyDescent="0.2">
      <c r="A312" s="205" t="s">
        <v>114</v>
      </c>
      <c r="B312" s="208"/>
      <c r="C312" s="208"/>
      <c r="D312" s="208"/>
      <c r="E312" s="208"/>
      <c r="F312" s="208"/>
      <c r="G312" s="208"/>
      <c r="H312" s="208"/>
      <c r="I312" s="208"/>
      <c r="J312" s="208"/>
      <c r="K312" s="208"/>
      <c r="L312" s="208"/>
    </row>
    <row r="313" spans="1:12" s="36" customFormat="1" ht="12" customHeight="1" x14ac:dyDescent="0.2">
      <c r="A313" s="64">
        <v>239</v>
      </c>
      <c r="B313" s="78" t="s">
        <v>64</v>
      </c>
      <c r="C313" s="43">
        <v>909.2</v>
      </c>
      <c r="D313" s="52"/>
      <c r="E313" s="43"/>
      <c r="F313" s="43"/>
      <c r="G313" s="43">
        <v>4570680.63</v>
      </c>
      <c r="H313" s="43">
        <v>4570680.63</v>
      </c>
      <c r="I313" s="43">
        <f>H313</f>
        <v>4570680.63</v>
      </c>
      <c r="J313" s="43">
        <v>4478879.01</v>
      </c>
      <c r="K313" s="48">
        <f>J313-I313</f>
        <v>-91801.620000000112</v>
      </c>
      <c r="L313" s="48" t="s">
        <v>716</v>
      </c>
    </row>
    <row r="314" spans="1:12" s="36" customFormat="1" ht="23.25" customHeight="1" x14ac:dyDescent="0.2">
      <c r="A314" s="64">
        <v>240</v>
      </c>
      <c r="B314" s="78" t="s">
        <v>65</v>
      </c>
      <c r="C314" s="43"/>
      <c r="D314" s="52"/>
      <c r="E314" s="43"/>
      <c r="F314" s="43"/>
      <c r="G314" s="43">
        <v>2538021.85</v>
      </c>
      <c r="H314" s="43">
        <v>2538021.85</v>
      </c>
      <c r="I314" s="43">
        <f>H314</f>
        <v>2538021.85</v>
      </c>
      <c r="J314" s="43">
        <v>2725024.85</v>
      </c>
      <c r="K314" s="48">
        <f>J314-I314</f>
        <v>187003</v>
      </c>
      <c r="L314" s="48" t="s">
        <v>735</v>
      </c>
    </row>
    <row r="315" spans="1:12" s="36" customFormat="1" ht="25.5" customHeight="1" x14ac:dyDescent="0.2">
      <c r="A315" s="64">
        <v>241</v>
      </c>
      <c r="B315" s="78" t="s">
        <v>66</v>
      </c>
      <c r="C315" s="43">
        <v>562.4</v>
      </c>
      <c r="D315" s="52"/>
      <c r="E315" s="43"/>
      <c r="F315" s="43"/>
      <c r="G315" s="43">
        <v>2508785.2799999998</v>
      </c>
      <c r="H315" s="43">
        <v>2508785.2799999998</v>
      </c>
      <c r="I315" s="43">
        <f>H315</f>
        <v>2508785.2799999998</v>
      </c>
      <c r="J315" s="43">
        <v>2715995.28</v>
      </c>
      <c r="K315" s="48">
        <f>J315-I315</f>
        <v>207210</v>
      </c>
      <c r="L315" s="48" t="s">
        <v>735</v>
      </c>
    </row>
    <row r="316" spans="1:12" s="36" customFormat="1" ht="27" customHeight="1" x14ac:dyDescent="0.2">
      <c r="A316" s="237" t="s">
        <v>115</v>
      </c>
      <c r="B316" s="237"/>
      <c r="C316" s="43">
        <v>1471.6</v>
      </c>
      <c r="D316" s="70"/>
      <c r="E316" s="51"/>
      <c r="F316" s="51"/>
      <c r="G316" s="43">
        <f>SUM(G313:G315)</f>
        <v>9617487.7599999998</v>
      </c>
      <c r="H316" s="43">
        <f>SUM(H313:H315)</f>
        <v>9617487.7599999998</v>
      </c>
      <c r="I316" s="43">
        <f>SUM(I313:I315)</f>
        <v>9617487.7599999998</v>
      </c>
      <c r="J316" s="43">
        <f>SUM(J313:J315)</f>
        <v>9919899.1399999987</v>
      </c>
      <c r="K316" s="43">
        <f>SUM(K313:K315)</f>
        <v>302411.37999999989</v>
      </c>
      <c r="L316" s="43"/>
    </row>
    <row r="317" spans="1:12" s="36" customFormat="1" ht="12" customHeight="1" x14ac:dyDescent="0.2">
      <c r="A317" s="213" t="s">
        <v>201</v>
      </c>
      <c r="B317" s="213"/>
      <c r="C317" s="213"/>
      <c r="D317" s="213"/>
      <c r="E317" s="213"/>
      <c r="F317" s="213"/>
      <c r="G317" s="213"/>
      <c r="H317" s="213"/>
      <c r="I317" s="213"/>
      <c r="J317" s="213"/>
      <c r="K317" s="213"/>
      <c r="L317" s="213"/>
    </row>
    <row r="318" spans="1:12" s="36" customFormat="1" ht="12" customHeight="1" x14ac:dyDescent="0.2">
      <c r="A318" s="64">
        <v>242</v>
      </c>
      <c r="B318" s="78" t="s">
        <v>72</v>
      </c>
      <c r="C318" s="87"/>
      <c r="D318" s="88"/>
      <c r="E318" s="87"/>
      <c r="F318" s="87"/>
      <c r="G318" s="43">
        <v>2389757.84</v>
      </c>
      <c r="H318" s="43">
        <v>2389757.84</v>
      </c>
      <c r="I318" s="43">
        <f>H318</f>
        <v>2389757.84</v>
      </c>
      <c r="J318" s="43">
        <v>1939201.81</v>
      </c>
      <c r="K318" s="48">
        <f>J318-I318</f>
        <v>-450556.0299999998</v>
      </c>
      <c r="L318" s="48" t="s">
        <v>716</v>
      </c>
    </row>
    <row r="319" spans="1:12" s="36" customFormat="1" ht="43.5" customHeight="1" x14ac:dyDescent="0.2">
      <c r="A319" s="261" t="s">
        <v>145</v>
      </c>
      <c r="B319" s="261"/>
      <c r="C319" s="87"/>
      <c r="D319" s="88"/>
      <c r="E319" s="87"/>
      <c r="F319" s="87"/>
      <c r="G319" s="87">
        <f>SUM(G318)</f>
        <v>2389757.84</v>
      </c>
      <c r="H319" s="87">
        <f>SUM(H318)</f>
        <v>2389757.84</v>
      </c>
      <c r="I319" s="87">
        <f>SUM(I318)</f>
        <v>2389757.84</v>
      </c>
      <c r="J319" s="87">
        <f>SUM(J318)</f>
        <v>1939201.81</v>
      </c>
      <c r="K319" s="87">
        <f>SUM(K318)</f>
        <v>-450556.0299999998</v>
      </c>
      <c r="L319" s="87"/>
    </row>
    <row r="320" spans="1:12" s="36" customFormat="1" ht="12" customHeight="1" x14ac:dyDescent="0.2">
      <c r="A320" s="213" t="s">
        <v>130</v>
      </c>
      <c r="B320" s="213"/>
      <c r="C320" s="213"/>
      <c r="D320" s="213"/>
      <c r="E320" s="213"/>
      <c r="F320" s="213"/>
      <c r="G320" s="213"/>
      <c r="H320" s="213"/>
      <c r="I320" s="213"/>
      <c r="J320" s="213"/>
      <c r="K320" s="213"/>
      <c r="L320" s="213"/>
    </row>
    <row r="321" spans="1:12" s="36" customFormat="1" ht="29.25" customHeight="1" x14ac:dyDescent="0.2">
      <c r="A321" s="64">
        <v>243</v>
      </c>
      <c r="B321" s="72" t="s">
        <v>73</v>
      </c>
      <c r="C321" s="71"/>
      <c r="D321" s="65"/>
      <c r="E321" s="51"/>
      <c r="F321" s="51"/>
      <c r="G321" s="43">
        <v>2711137.78</v>
      </c>
      <c r="H321" s="43">
        <v>2711137.78</v>
      </c>
      <c r="I321" s="43">
        <f>H321</f>
        <v>2711137.78</v>
      </c>
      <c r="J321" s="43">
        <v>0</v>
      </c>
      <c r="K321" s="48">
        <f>J321-I321</f>
        <v>-2711137.78</v>
      </c>
      <c r="L321" s="48" t="s">
        <v>733</v>
      </c>
    </row>
    <row r="322" spans="1:12" s="36" customFormat="1" ht="12" customHeight="1" x14ac:dyDescent="0.2">
      <c r="A322" s="99">
        <v>244</v>
      </c>
      <c r="B322" s="61" t="s">
        <v>669</v>
      </c>
      <c r="C322" s="71"/>
      <c r="D322" s="65"/>
      <c r="E322" s="51"/>
      <c r="F322" s="51"/>
      <c r="G322" s="43">
        <v>2738078.43</v>
      </c>
      <c r="H322" s="43">
        <v>2738078.43</v>
      </c>
      <c r="I322" s="43">
        <f>H322</f>
        <v>2738078.43</v>
      </c>
      <c r="J322" s="43">
        <v>2738078.43</v>
      </c>
      <c r="K322" s="48">
        <f>J322-I322</f>
        <v>0</v>
      </c>
      <c r="L322" s="48"/>
    </row>
    <row r="323" spans="1:12" s="36" customFormat="1" ht="43.5" customHeight="1" x14ac:dyDescent="0.2">
      <c r="A323" s="272" t="s">
        <v>129</v>
      </c>
      <c r="B323" s="273"/>
      <c r="C323" s="87"/>
      <c r="D323" s="88"/>
      <c r="E323" s="87"/>
      <c r="F323" s="87"/>
      <c r="G323" s="87">
        <f>SUM(G321:G322)</f>
        <v>5449216.21</v>
      </c>
      <c r="H323" s="87">
        <f>SUM(H321:H322)</f>
        <v>5449216.21</v>
      </c>
      <c r="I323" s="87">
        <f>SUM(I321:I322)</f>
        <v>5449216.21</v>
      </c>
      <c r="J323" s="87">
        <f>SUM(J321:J322)</f>
        <v>2738078.43</v>
      </c>
      <c r="K323" s="87">
        <f>SUM(K321:K322)</f>
        <v>-2711137.78</v>
      </c>
      <c r="L323" s="87"/>
    </row>
    <row r="324" spans="1:12" s="36" customFormat="1" ht="12" customHeight="1" x14ac:dyDescent="0.2">
      <c r="A324" s="213" t="s">
        <v>710</v>
      </c>
      <c r="B324" s="213"/>
      <c r="C324" s="213"/>
      <c r="D324" s="213"/>
      <c r="E324" s="213"/>
      <c r="F324" s="213"/>
      <c r="G324" s="213"/>
      <c r="H324" s="213"/>
      <c r="I324" s="213"/>
      <c r="J324" s="213"/>
      <c r="K324" s="213"/>
      <c r="L324" s="213"/>
    </row>
    <row r="325" spans="1:12" s="36" customFormat="1" ht="29.25" customHeight="1" x14ac:dyDescent="0.2">
      <c r="A325" s="64">
        <v>245</v>
      </c>
      <c r="B325" s="78" t="s">
        <v>712</v>
      </c>
      <c r="C325" s="87"/>
      <c r="D325" s="88"/>
      <c r="E325" s="87"/>
      <c r="F325" s="87"/>
      <c r="G325" s="43">
        <v>401807.01</v>
      </c>
      <c r="H325" s="43">
        <v>401807.01</v>
      </c>
      <c r="I325" s="43">
        <f>H325</f>
        <v>401807.01</v>
      </c>
      <c r="J325" s="43">
        <v>0</v>
      </c>
      <c r="K325" s="48">
        <f>J325-I325</f>
        <v>-401807.01</v>
      </c>
      <c r="L325" s="48" t="s">
        <v>743</v>
      </c>
    </row>
    <row r="326" spans="1:12" s="36" customFormat="1" ht="30.75" customHeight="1" x14ac:dyDescent="0.2">
      <c r="A326" s="261" t="s">
        <v>711</v>
      </c>
      <c r="B326" s="261"/>
      <c r="C326" s="87"/>
      <c r="D326" s="88"/>
      <c r="E326" s="87"/>
      <c r="F326" s="87"/>
      <c r="G326" s="87">
        <f>SUM(G325)</f>
        <v>401807.01</v>
      </c>
      <c r="H326" s="87">
        <f>SUM(H325)</f>
        <v>401807.01</v>
      </c>
      <c r="I326" s="87">
        <f>SUM(I325)</f>
        <v>401807.01</v>
      </c>
      <c r="J326" s="87">
        <f>SUM(J325)</f>
        <v>0</v>
      </c>
      <c r="K326" s="87">
        <f>SUM(K325)</f>
        <v>-401807.01</v>
      </c>
      <c r="L326" s="87"/>
    </row>
    <row r="327" spans="1:12" s="36" customFormat="1" ht="12" customHeight="1" x14ac:dyDescent="0.2">
      <c r="A327" s="210" t="s">
        <v>208</v>
      </c>
      <c r="B327" s="211"/>
      <c r="C327" s="211"/>
      <c r="D327" s="211"/>
      <c r="E327" s="211"/>
      <c r="F327" s="211"/>
      <c r="G327" s="211"/>
      <c r="H327" s="211"/>
      <c r="I327" s="211"/>
      <c r="J327" s="211"/>
      <c r="K327" s="211"/>
      <c r="L327" s="211"/>
    </row>
    <row r="328" spans="1:12" s="36" customFormat="1" ht="12" customHeight="1" x14ac:dyDescent="0.2">
      <c r="A328" s="44">
        <v>246</v>
      </c>
      <c r="B328" s="113" t="s">
        <v>76</v>
      </c>
      <c r="C328" s="43"/>
      <c r="D328" s="52"/>
      <c r="E328" s="43"/>
      <c r="F328" s="43"/>
      <c r="G328" s="43">
        <v>3138711.03</v>
      </c>
      <c r="H328" s="43">
        <v>3138711.03</v>
      </c>
      <c r="I328" s="43">
        <f>H328</f>
        <v>3138711.03</v>
      </c>
      <c r="J328" s="43">
        <v>3226764.44</v>
      </c>
      <c r="K328" s="48">
        <f>J328-I328</f>
        <v>88053.410000000149</v>
      </c>
      <c r="L328" s="48" t="s">
        <v>716</v>
      </c>
    </row>
    <row r="329" spans="1:12" s="36" customFormat="1" ht="27.75" customHeight="1" x14ac:dyDescent="0.2">
      <c r="A329" s="44">
        <v>247</v>
      </c>
      <c r="B329" s="104" t="s">
        <v>77</v>
      </c>
      <c r="C329" s="43">
        <v>894.2</v>
      </c>
      <c r="D329" s="52"/>
      <c r="E329" s="43"/>
      <c r="F329" s="43"/>
      <c r="G329" s="43">
        <v>3854030.7</v>
      </c>
      <c r="H329" s="43">
        <v>3854030.7</v>
      </c>
      <c r="I329" s="43">
        <f>H329</f>
        <v>3854030.7</v>
      </c>
      <c r="J329" s="43">
        <v>0</v>
      </c>
      <c r="K329" s="48">
        <f>J329-I329</f>
        <v>-3854030.7</v>
      </c>
      <c r="L329" s="48" t="s">
        <v>733</v>
      </c>
    </row>
    <row r="330" spans="1:12" s="36" customFormat="1" ht="43.5" customHeight="1" x14ac:dyDescent="0.2">
      <c r="A330" s="237" t="s">
        <v>209</v>
      </c>
      <c r="B330" s="237"/>
      <c r="C330" s="43">
        <v>894.2</v>
      </c>
      <c r="D330" s="70"/>
      <c r="E330" s="51"/>
      <c r="F330" s="51"/>
      <c r="G330" s="43">
        <f>SUM(G328:G329)</f>
        <v>6992741.7300000004</v>
      </c>
      <c r="H330" s="43">
        <f>SUM(H328:H329)</f>
        <v>6992741.7300000004</v>
      </c>
      <c r="I330" s="43">
        <f>SUM(I328:I329)</f>
        <v>6992741.7300000004</v>
      </c>
      <c r="J330" s="43">
        <f>SUM(J328:J329)</f>
        <v>3226764.44</v>
      </c>
      <c r="K330" s="43">
        <f>SUM(K328:K329)</f>
        <v>-3765977.29</v>
      </c>
      <c r="L330" s="43"/>
    </row>
    <row r="331" spans="1:12" s="36" customFormat="1" ht="12" customHeight="1" x14ac:dyDescent="0.2">
      <c r="A331" s="205" t="s">
        <v>146</v>
      </c>
      <c r="B331" s="208"/>
      <c r="C331" s="208"/>
      <c r="D331" s="208"/>
      <c r="E331" s="208"/>
      <c r="F331" s="208"/>
      <c r="G331" s="208"/>
      <c r="H331" s="208"/>
      <c r="I331" s="208"/>
      <c r="J331" s="208"/>
      <c r="K331" s="208"/>
      <c r="L331" s="208"/>
    </row>
    <row r="332" spans="1:12" s="36" customFormat="1" ht="12" customHeight="1" x14ac:dyDescent="0.2">
      <c r="A332" s="44">
        <v>248</v>
      </c>
      <c r="B332" s="104" t="s">
        <v>79</v>
      </c>
      <c r="C332" s="43">
        <v>909.2</v>
      </c>
      <c r="D332" s="52"/>
      <c r="E332" s="43"/>
      <c r="F332" s="43"/>
      <c r="G332" s="43">
        <v>3913033.05</v>
      </c>
      <c r="H332" s="43">
        <v>3913033.05</v>
      </c>
      <c r="I332" s="43">
        <v>3691833.03</v>
      </c>
      <c r="J332" s="43">
        <v>3691833.03</v>
      </c>
      <c r="K332" s="48">
        <f>J332-I332</f>
        <v>0</v>
      </c>
      <c r="L332" s="48"/>
    </row>
    <row r="333" spans="1:12" s="36" customFormat="1" ht="12" customHeight="1" x14ac:dyDescent="0.2">
      <c r="A333" s="44">
        <v>249</v>
      </c>
      <c r="B333" s="113" t="s">
        <v>80</v>
      </c>
      <c r="C333" s="43">
        <v>562.4</v>
      </c>
      <c r="D333" s="52"/>
      <c r="E333" s="43"/>
      <c r="F333" s="43"/>
      <c r="G333" s="43">
        <v>2081776.58</v>
      </c>
      <c r="H333" s="43">
        <v>2081776.58</v>
      </c>
      <c r="I333" s="43">
        <v>2081776.58</v>
      </c>
      <c r="J333" s="43">
        <v>2180088.4</v>
      </c>
      <c r="K333" s="48">
        <f>J333-I333</f>
        <v>98311.819999999832</v>
      </c>
      <c r="L333" s="48" t="s">
        <v>716</v>
      </c>
    </row>
    <row r="334" spans="1:12" s="36" customFormat="1" ht="25.5" customHeight="1" x14ac:dyDescent="0.2">
      <c r="A334" s="237" t="s">
        <v>147</v>
      </c>
      <c r="B334" s="237"/>
      <c r="C334" s="43">
        <v>1471.6</v>
      </c>
      <c r="D334" s="70"/>
      <c r="E334" s="51"/>
      <c r="F334" s="51"/>
      <c r="G334" s="43">
        <f>SUM(G332:G333)</f>
        <v>5994809.6299999999</v>
      </c>
      <c r="H334" s="43">
        <f>SUM(H332:H333)</f>
        <v>5994809.6299999999</v>
      </c>
      <c r="I334" s="43">
        <f>SUM(I332:I333)</f>
        <v>5773609.6099999994</v>
      </c>
      <c r="J334" s="43">
        <f>SUM(J332:J333)</f>
        <v>5871921.4299999997</v>
      </c>
      <c r="K334" s="43">
        <f>SUM(K332:K333)</f>
        <v>98311.819999999832</v>
      </c>
      <c r="L334" s="43"/>
    </row>
    <row r="335" spans="1:12" s="36" customFormat="1" ht="12" customHeight="1" x14ac:dyDescent="0.2">
      <c r="A335" s="205" t="s">
        <v>148</v>
      </c>
      <c r="B335" s="208"/>
      <c r="C335" s="208"/>
      <c r="D335" s="208"/>
      <c r="E335" s="208"/>
      <c r="F335" s="208"/>
      <c r="G335" s="208"/>
      <c r="H335" s="208"/>
      <c r="I335" s="208"/>
      <c r="J335" s="208"/>
      <c r="K335" s="208"/>
      <c r="L335" s="208"/>
    </row>
    <row r="336" spans="1:12" s="36" customFormat="1" ht="12" customHeight="1" x14ac:dyDescent="0.2">
      <c r="A336" s="44">
        <v>250</v>
      </c>
      <c r="B336" s="61" t="s">
        <v>86</v>
      </c>
      <c r="C336" s="43">
        <v>909.2</v>
      </c>
      <c r="D336" s="52"/>
      <c r="E336" s="43"/>
      <c r="F336" s="43"/>
      <c r="G336" s="43">
        <v>3701681.09</v>
      </c>
      <c r="H336" s="43">
        <v>3701681.09</v>
      </c>
      <c r="I336" s="43">
        <f>H336</f>
        <v>3701681.09</v>
      </c>
      <c r="J336" s="43">
        <v>3701681.09</v>
      </c>
      <c r="K336" s="48">
        <f>J336-I336</f>
        <v>0</v>
      </c>
      <c r="L336" s="48"/>
    </row>
    <row r="337" spans="1:12" s="36" customFormat="1" ht="12" customHeight="1" x14ac:dyDescent="0.2">
      <c r="A337" s="44">
        <v>251</v>
      </c>
      <c r="B337" s="61" t="s">
        <v>88</v>
      </c>
      <c r="C337" s="43">
        <v>562.4</v>
      </c>
      <c r="D337" s="52"/>
      <c r="E337" s="43"/>
      <c r="F337" s="43"/>
      <c r="G337" s="43">
        <v>4221808.32</v>
      </c>
      <c r="H337" s="43">
        <v>4221808.32</v>
      </c>
      <c r="I337" s="43">
        <f>H337</f>
        <v>4221808.32</v>
      </c>
      <c r="J337" s="43">
        <v>4221808.32</v>
      </c>
      <c r="K337" s="48">
        <f>J337-I337</f>
        <v>0</v>
      </c>
      <c r="L337" s="48"/>
    </row>
    <row r="338" spans="1:12" s="36" customFormat="1" ht="27.75" customHeight="1" x14ac:dyDescent="0.2">
      <c r="A338" s="237" t="s">
        <v>149</v>
      </c>
      <c r="B338" s="237"/>
      <c r="C338" s="43">
        <v>1471.6</v>
      </c>
      <c r="D338" s="70"/>
      <c r="E338" s="51"/>
      <c r="F338" s="51"/>
      <c r="G338" s="43">
        <f>SUM(G336:G337)</f>
        <v>7923489.4100000001</v>
      </c>
      <c r="H338" s="43">
        <f>SUM(H336:H337)</f>
        <v>7923489.4100000001</v>
      </c>
      <c r="I338" s="43">
        <f>SUM(I336:I337)</f>
        <v>7923489.4100000001</v>
      </c>
      <c r="J338" s="43">
        <f>SUM(J336:J337)</f>
        <v>7923489.4100000001</v>
      </c>
      <c r="K338" s="43">
        <f>SUM(K336:K337)</f>
        <v>0</v>
      </c>
      <c r="L338" s="43"/>
    </row>
    <row r="339" spans="1:12" s="36" customFormat="1" ht="12" customHeight="1" x14ac:dyDescent="0.2">
      <c r="A339" s="213" t="s">
        <v>151</v>
      </c>
      <c r="B339" s="213"/>
      <c r="C339" s="213"/>
      <c r="D339" s="213"/>
      <c r="E339" s="213"/>
      <c r="F339" s="213"/>
      <c r="G339" s="213"/>
      <c r="H339" s="213"/>
      <c r="I339" s="213"/>
      <c r="J339" s="213"/>
      <c r="K339" s="213"/>
      <c r="L339" s="213"/>
    </row>
    <row r="340" spans="1:12" s="36" customFormat="1" ht="29.25" customHeight="1" x14ac:dyDescent="0.2">
      <c r="A340" s="44">
        <v>252</v>
      </c>
      <c r="B340" s="113" t="s">
        <v>90</v>
      </c>
      <c r="C340" s="108"/>
      <c r="D340" s="108"/>
      <c r="E340" s="108"/>
      <c r="F340" s="108"/>
      <c r="G340" s="43">
        <v>1941645.92</v>
      </c>
      <c r="H340" s="43">
        <v>1941645.92</v>
      </c>
      <c r="I340" s="43">
        <f>H340</f>
        <v>1941645.92</v>
      </c>
      <c r="J340" s="43">
        <v>0</v>
      </c>
      <c r="K340" s="48">
        <f>J340-I340</f>
        <v>-1941645.92</v>
      </c>
      <c r="L340" s="48" t="s">
        <v>733</v>
      </c>
    </row>
    <row r="341" spans="1:12" s="36" customFormat="1" ht="12" customHeight="1" x14ac:dyDescent="0.2">
      <c r="A341" s="44">
        <v>253</v>
      </c>
      <c r="B341" s="104" t="s">
        <v>91</v>
      </c>
      <c r="C341" s="87"/>
      <c r="D341" s="88"/>
      <c r="E341" s="87"/>
      <c r="F341" s="87"/>
      <c r="G341" s="43">
        <v>2203335.92</v>
      </c>
      <c r="H341" s="43">
        <v>2203335.92</v>
      </c>
      <c r="I341" s="43">
        <f>H341</f>
        <v>2203335.92</v>
      </c>
      <c r="J341" s="43">
        <v>2203335.92</v>
      </c>
      <c r="K341" s="48">
        <f>J341-I341</f>
        <v>0</v>
      </c>
      <c r="L341" s="48"/>
    </row>
    <row r="342" spans="1:12" s="36" customFormat="1" ht="12" customHeight="1" x14ac:dyDescent="0.2">
      <c r="A342" s="44">
        <v>254</v>
      </c>
      <c r="B342" s="104" t="s">
        <v>674</v>
      </c>
      <c r="C342" s="87"/>
      <c r="D342" s="88"/>
      <c r="E342" s="87"/>
      <c r="F342" s="87"/>
      <c r="G342" s="43">
        <v>1537529.67</v>
      </c>
      <c r="H342" s="43">
        <v>1537529.67</v>
      </c>
      <c r="I342" s="43">
        <f>H342</f>
        <v>1537529.67</v>
      </c>
      <c r="J342" s="43">
        <v>1537529.67</v>
      </c>
      <c r="K342" s="48">
        <f>J342-I342</f>
        <v>0</v>
      </c>
      <c r="L342" s="48"/>
    </row>
    <row r="343" spans="1:12" s="36" customFormat="1" ht="43.5" customHeight="1" x14ac:dyDescent="0.2">
      <c r="A343" s="261" t="s">
        <v>150</v>
      </c>
      <c r="B343" s="261"/>
      <c r="C343" s="87"/>
      <c r="D343" s="88"/>
      <c r="E343" s="87"/>
      <c r="F343" s="87"/>
      <c r="G343" s="87">
        <f>SUM(G340:G342)</f>
        <v>5682511.5099999998</v>
      </c>
      <c r="H343" s="87">
        <f>SUM(H340:H342)</f>
        <v>5682511.5099999998</v>
      </c>
      <c r="I343" s="87">
        <f>SUM(I340:I342)</f>
        <v>5682511.5099999998</v>
      </c>
      <c r="J343" s="87">
        <f>SUM(J340:J342)</f>
        <v>3740865.59</v>
      </c>
      <c r="K343" s="87">
        <f>SUM(K340:K342)</f>
        <v>-1941645.92</v>
      </c>
      <c r="L343" s="87"/>
    </row>
    <row r="344" spans="1:12" s="36" customFormat="1" ht="12" customHeight="1" x14ac:dyDescent="0.2">
      <c r="A344" s="213" t="s">
        <v>235</v>
      </c>
      <c r="B344" s="213"/>
      <c r="C344" s="213"/>
      <c r="D344" s="213"/>
      <c r="E344" s="213"/>
      <c r="F344" s="213"/>
      <c r="G344" s="213"/>
      <c r="H344" s="213"/>
      <c r="I344" s="213"/>
      <c r="J344" s="213"/>
      <c r="K344" s="213"/>
      <c r="L344" s="213"/>
    </row>
    <row r="345" spans="1:12" s="36" customFormat="1" ht="12" customHeight="1" x14ac:dyDescent="0.2">
      <c r="A345" s="44">
        <v>255</v>
      </c>
      <c r="B345" s="104" t="s">
        <v>92</v>
      </c>
      <c r="C345" s="87"/>
      <c r="D345" s="88"/>
      <c r="E345" s="87"/>
      <c r="F345" s="87"/>
      <c r="G345" s="43">
        <v>3956278.9</v>
      </c>
      <c r="H345" s="43">
        <v>3956278.9</v>
      </c>
      <c r="I345" s="43">
        <f>H345</f>
        <v>3956278.9</v>
      </c>
      <c r="J345" s="43">
        <v>3956278.9</v>
      </c>
      <c r="K345" s="48">
        <f>J345-I345</f>
        <v>0</v>
      </c>
      <c r="L345" s="48"/>
    </row>
    <row r="346" spans="1:12" s="36" customFormat="1" ht="30.75" customHeight="1" x14ac:dyDescent="0.2">
      <c r="A346" s="261" t="s">
        <v>236</v>
      </c>
      <c r="B346" s="261"/>
      <c r="C346" s="87"/>
      <c r="D346" s="88"/>
      <c r="E346" s="87"/>
      <c r="F346" s="87"/>
      <c r="G346" s="87">
        <f>SUM(G345)</f>
        <v>3956278.9</v>
      </c>
      <c r="H346" s="87">
        <f>SUM(H345)</f>
        <v>3956278.9</v>
      </c>
      <c r="I346" s="87">
        <f>SUM(I345)</f>
        <v>3956278.9</v>
      </c>
      <c r="J346" s="87">
        <f>SUM(J345)</f>
        <v>3956278.9</v>
      </c>
      <c r="K346" s="87">
        <f>SUM(K345)</f>
        <v>0</v>
      </c>
      <c r="L346" s="87"/>
    </row>
    <row r="347" spans="1:12" s="36" customFormat="1" ht="12" customHeight="1" x14ac:dyDescent="0.2">
      <c r="A347" s="205" t="s">
        <v>153</v>
      </c>
      <c r="B347" s="208"/>
      <c r="C347" s="208"/>
      <c r="D347" s="208"/>
      <c r="E347" s="208"/>
      <c r="F347" s="208"/>
      <c r="G347" s="208"/>
      <c r="H347" s="208"/>
      <c r="I347" s="208"/>
      <c r="J347" s="208"/>
      <c r="K347" s="208"/>
      <c r="L347" s="208"/>
    </row>
    <row r="348" spans="1:12" s="36" customFormat="1" ht="12" customHeight="1" x14ac:dyDescent="0.2">
      <c r="A348" s="44">
        <v>256</v>
      </c>
      <c r="B348" s="61" t="s">
        <v>100</v>
      </c>
      <c r="C348" s="43">
        <v>1289.5999999999999</v>
      </c>
      <c r="D348" s="52"/>
      <c r="E348" s="43"/>
      <c r="F348" s="43"/>
      <c r="G348" s="43">
        <v>5179896.5599999996</v>
      </c>
      <c r="H348" s="43">
        <v>5179896.5599999996</v>
      </c>
      <c r="I348" s="43">
        <f t="shared" ref="I348:I355" si="11">H348</f>
        <v>5179896.5599999996</v>
      </c>
      <c r="J348" s="43">
        <v>4593542.51</v>
      </c>
      <c r="K348" s="48">
        <f t="shared" ref="K348:K355" si="12">J348-I348</f>
        <v>-586354.04999999981</v>
      </c>
      <c r="L348" s="48" t="s">
        <v>716</v>
      </c>
    </row>
    <row r="349" spans="1:12" s="36" customFormat="1" ht="34.5" customHeight="1" x14ac:dyDescent="0.2">
      <c r="A349" s="44">
        <v>257</v>
      </c>
      <c r="B349" s="61" t="s">
        <v>101</v>
      </c>
      <c r="C349" s="43"/>
      <c r="D349" s="52"/>
      <c r="E349" s="43"/>
      <c r="F349" s="43"/>
      <c r="G349" s="43">
        <v>4020006.85</v>
      </c>
      <c r="H349" s="43">
        <v>4020006.85</v>
      </c>
      <c r="I349" s="43">
        <f t="shared" si="11"/>
        <v>4020006.85</v>
      </c>
      <c r="J349" s="43">
        <v>0</v>
      </c>
      <c r="K349" s="48">
        <f t="shared" si="12"/>
        <v>-4020006.85</v>
      </c>
      <c r="L349" s="48" t="s">
        <v>733</v>
      </c>
    </row>
    <row r="350" spans="1:12" s="36" customFormat="1" ht="12" customHeight="1" x14ac:dyDescent="0.2">
      <c r="A350" s="44">
        <v>258</v>
      </c>
      <c r="B350" s="61" t="s">
        <v>102</v>
      </c>
      <c r="C350" s="43"/>
      <c r="D350" s="52"/>
      <c r="E350" s="43"/>
      <c r="F350" s="43"/>
      <c r="G350" s="43">
        <v>5667220</v>
      </c>
      <c r="H350" s="43">
        <v>5667220</v>
      </c>
      <c r="I350" s="43">
        <f t="shared" si="11"/>
        <v>5667220</v>
      </c>
      <c r="J350" s="43">
        <v>5667220</v>
      </c>
      <c r="K350" s="48">
        <f t="shared" si="12"/>
        <v>0</v>
      </c>
      <c r="L350" s="48"/>
    </row>
    <row r="351" spans="1:12" s="36" customFormat="1" ht="12" customHeight="1" x14ac:dyDescent="0.2">
      <c r="A351" s="44">
        <v>259</v>
      </c>
      <c r="B351" s="61" t="s">
        <v>103</v>
      </c>
      <c r="C351" s="43"/>
      <c r="D351" s="52"/>
      <c r="E351" s="43"/>
      <c r="F351" s="43"/>
      <c r="G351" s="43">
        <v>2838437.43</v>
      </c>
      <c r="H351" s="43">
        <v>2838437.43</v>
      </c>
      <c r="I351" s="43">
        <f t="shared" si="11"/>
        <v>2838437.43</v>
      </c>
      <c r="J351" s="43">
        <v>2838437.43</v>
      </c>
      <c r="K351" s="48">
        <f t="shared" si="12"/>
        <v>0</v>
      </c>
      <c r="L351" s="48"/>
    </row>
    <row r="352" spans="1:12" s="36" customFormat="1" ht="12" customHeight="1" x14ac:dyDescent="0.2">
      <c r="A352" s="44">
        <v>260</v>
      </c>
      <c r="B352" s="61" t="s">
        <v>104</v>
      </c>
      <c r="C352" s="43"/>
      <c r="D352" s="52"/>
      <c r="E352" s="43"/>
      <c r="F352" s="43"/>
      <c r="G352" s="43">
        <v>3864784.94</v>
      </c>
      <c r="H352" s="43">
        <v>3864784.94</v>
      </c>
      <c r="I352" s="43">
        <f t="shared" si="11"/>
        <v>3864784.94</v>
      </c>
      <c r="J352" s="43">
        <v>3864784.94</v>
      </c>
      <c r="K352" s="48">
        <f t="shared" si="12"/>
        <v>0</v>
      </c>
      <c r="L352" s="48"/>
    </row>
    <row r="353" spans="1:12" s="36" customFormat="1" ht="12" customHeight="1" x14ac:dyDescent="0.2">
      <c r="A353" s="44">
        <v>261</v>
      </c>
      <c r="B353" s="61" t="s">
        <v>107</v>
      </c>
      <c r="C353" s="43"/>
      <c r="D353" s="52"/>
      <c r="E353" s="43"/>
      <c r="F353" s="43"/>
      <c r="G353" s="43">
        <v>3050030.25</v>
      </c>
      <c r="H353" s="43">
        <v>3050030.25</v>
      </c>
      <c r="I353" s="43">
        <f t="shared" si="11"/>
        <v>3050030.25</v>
      </c>
      <c r="J353" s="43">
        <v>3050030.25</v>
      </c>
      <c r="K353" s="48">
        <f t="shared" si="12"/>
        <v>0</v>
      </c>
      <c r="L353" s="48"/>
    </row>
    <row r="354" spans="1:12" s="36" customFormat="1" ht="12" customHeight="1" x14ac:dyDescent="0.2">
      <c r="A354" s="44">
        <v>262</v>
      </c>
      <c r="B354" s="61" t="s">
        <v>110</v>
      </c>
      <c r="C354" s="43"/>
      <c r="D354" s="52"/>
      <c r="E354" s="43"/>
      <c r="F354" s="43"/>
      <c r="G354" s="43">
        <v>2104737.92</v>
      </c>
      <c r="H354" s="43">
        <v>2104737.92</v>
      </c>
      <c r="I354" s="43">
        <f t="shared" si="11"/>
        <v>2104737.92</v>
      </c>
      <c r="J354" s="43">
        <v>2104737.92</v>
      </c>
      <c r="K354" s="48">
        <f t="shared" si="12"/>
        <v>0</v>
      </c>
      <c r="L354" s="48"/>
    </row>
    <row r="355" spans="1:12" s="36" customFormat="1" ht="12" customHeight="1" x14ac:dyDescent="0.2">
      <c r="A355" s="44">
        <v>263</v>
      </c>
      <c r="B355" s="61" t="s">
        <v>680</v>
      </c>
      <c r="C355" s="43"/>
      <c r="D355" s="52"/>
      <c r="E355" s="43"/>
      <c r="F355" s="43"/>
      <c r="G355" s="43">
        <v>5066796.5</v>
      </c>
      <c r="H355" s="43">
        <v>5066796.5</v>
      </c>
      <c r="I355" s="43">
        <f t="shared" si="11"/>
        <v>5066796.5</v>
      </c>
      <c r="J355" s="43">
        <v>4982469.59</v>
      </c>
      <c r="K355" s="48">
        <f t="shared" si="12"/>
        <v>-84326.910000000149</v>
      </c>
      <c r="L355" s="48" t="s">
        <v>716</v>
      </c>
    </row>
    <row r="356" spans="1:12" s="36" customFormat="1" ht="43.5" customHeight="1" x14ac:dyDescent="0.2">
      <c r="A356" s="237" t="s">
        <v>152</v>
      </c>
      <c r="B356" s="237"/>
      <c r="C356" s="43">
        <v>1289.5999999999999</v>
      </c>
      <c r="D356" s="70"/>
      <c r="E356" s="51"/>
      <c r="F356" s="51"/>
      <c r="G356" s="43">
        <f>SUM(G348:G355)</f>
        <v>31791910.450000003</v>
      </c>
      <c r="H356" s="43">
        <f>SUM(H348:H355)</f>
        <v>31791910.450000003</v>
      </c>
      <c r="I356" s="43">
        <f>SUM(I348:I355)</f>
        <v>31791910.450000003</v>
      </c>
      <c r="J356" s="43">
        <f>SUM(J348:J355)</f>
        <v>27101222.639999997</v>
      </c>
      <c r="K356" s="43">
        <f>SUM(K348:K355)</f>
        <v>-4690687.8100000005</v>
      </c>
      <c r="L356" s="43"/>
    </row>
    <row r="357" spans="1:12" s="36" customFormat="1" ht="12" customHeight="1" x14ac:dyDescent="0.2">
      <c r="A357" s="213" t="s">
        <v>239</v>
      </c>
      <c r="B357" s="213"/>
      <c r="C357" s="213"/>
      <c r="D357" s="213"/>
      <c r="E357" s="213"/>
      <c r="F357" s="213"/>
      <c r="G357" s="213"/>
      <c r="H357" s="213"/>
      <c r="I357" s="213"/>
      <c r="J357" s="213"/>
      <c r="K357" s="213"/>
      <c r="L357" s="213"/>
    </row>
    <row r="358" spans="1:12" s="36" customFormat="1" ht="12" customHeight="1" x14ac:dyDescent="0.2">
      <c r="A358" s="44">
        <v>264</v>
      </c>
      <c r="B358" s="104" t="s">
        <v>111</v>
      </c>
      <c r="C358" s="87"/>
      <c r="D358" s="88"/>
      <c r="E358" s="87"/>
      <c r="F358" s="87"/>
      <c r="G358" s="43">
        <v>3075567.28</v>
      </c>
      <c r="H358" s="43">
        <v>2847140.13</v>
      </c>
      <c r="I358" s="43">
        <f>H358</f>
        <v>2847140.13</v>
      </c>
      <c r="J358" s="43">
        <v>2847140.13</v>
      </c>
      <c r="K358" s="48">
        <f>J358-I358</f>
        <v>0</v>
      </c>
      <c r="L358" s="48"/>
    </row>
    <row r="359" spans="1:12" s="36" customFormat="1" ht="26.25" customHeight="1" x14ac:dyDescent="0.2">
      <c r="A359" s="261" t="s">
        <v>240</v>
      </c>
      <c r="B359" s="261"/>
      <c r="C359" s="87"/>
      <c r="D359" s="88"/>
      <c r="E359" s="87"/>
      <c r="F359" s="87"/>
      <c r="G359" s="87">
        <f>SUM(G358)</f>
        <v>3075567.28</v>
      </c>
      <c r="H359" s="87">
        <f>SUM(H358)</f>
        <v>2847140.13</v>
      </c>
      <c r="I359" s="87">
        <f>SUM(I358)</f>
        <v>2847140.13</v>
      </c>
      <c r="J359" s="87">
        <f>SUM(J358)</f>
        <v>2847140.13</v>
      </c>
      <c r="K359" s="87">
        <f>SUM(K358)</f>
        <v>0</v>
      </c>
      <c r="L359" s="87"/>
    </row>
    <row r="360" spans="1:12" ht="12.75" customHeight="1" x14ac:dyDescent="0.2"/>
    <row r="361" spans="1:12" ht="12.75" customHeight="1" x14ac:dyDescent="0.2">
      <c r="B361" s="37" t="s">
        <v>714</v>
      </c>
    </row>
    <row r="362" spans="1:12" ht="12.75" customHeight="1" x14ac:dyDescent="0.2">
      <c r="B362" s="37" t="s">
        <v>715</v>
      </c>
    </row>
    <row r="363" spans="1:12" ht="12.75" customHeight="1" x14ac:dyDescent="0.2"/>
    <row r="364" spans="1:12" ht="12.75" customHeight="1" x14ac:dyDescent="0.2"/>
    <row r="365" spans="1:12" ht="12.75" customHeight="1" x14ac:dyDescent="0.2"/>
    <row r="366" spans="1:12" ht="12.75" customHeight="1" x14ac:dyDescent="0.2"/>
    <row r="367" spans="1:12" ht="12.75" customHeight="1" x14ac:dyDescent="0.2"/>
    <row r="368" spans="1:12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</sheetData>
  <autoFilter ref="A8:L373"/>
  <mergeCells count="89">
    <mergeCell ref="A347:L347"/>
    <mergeCell ref="A356:B356"/>
    <mergeCell ref="A357:L357"/>
    <mergeCell ref="A359:B359"/>
    <mergeCell ref="A335:L335"/>
    <mergeCell ref="A338:B338"/>
    <mergeCell ref="A339:L339"/>
    <mergeCell ref="A343:B343"/>
    <mergeCell ref="A344:L344"/>
    <mergeCell ref="A346:B346"/>
    <mergeCell ref="A334:B334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27:L327"/>
    <mergeCell ref="A330:B330"/>
    <mergeCell ref="A331:L331"/>
    <mergeCell ref="A311:B311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282:B28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252:B252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27:B227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188:B188"/>
    <mergeCell ref="D5:D7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1:L1"/>
    <mergeCell ref="A2:A7"/>
    <mergeCell ref="B2:B7"/>
    <mergeCell ref="C2:C4"/>
    <mergeCell ref="D2:D4"/>
    <mergeCell ref="L2:L7"/>
    <mergeCell ref="C5:C7"/>
    <mergeCell ref="I2:I7"/>
    <mergeCell ref="J2:J7"/>
    <mergeCell ref="K2:K7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customWidth="1"/>
    <col min="10" max="10" width="25.83203125" style="1" customWidth="1"/>
    <col min="11" max="11" width="51.1640625" style="3" customWidth="1"/>
    <col min="12" max="16" width="9.33203125" style="2"/>
    <col min="17" max="17" width="25" style="2" customWidth="1"/>
    <col min="18" max="16384" width="9.33203125" style="2"/>
  </cols>
  <sheetData>
    <row r="1" spans="1:17" s="4" customFormat="1" ht="45" customHeight="1" x14ac:dyDescent="0.2">
      <c r="A1" s="278" t="s">
        <v>713</v>
      </c>
      <c r="B1" s="279"/>
      <c r="C1" s="279"/>
      <c r="D1" s="279"/>
      <c r="E1" s="279"/>
      <c r="F1" s="279"/>
      <c r="G1" s="279"/>
      <c r="H1" s="279"/>
      <c r="I1" s="279"/>
      <c r="J1" s="279"/>
      <c r="K1" s="280"/>
    </row>
    <row r="2" spans="1:17" s="37" customFormat="1" ht="11.25" x14ac:dyDescent="0.2">
      <c r="A2" s="230" t="s">
        <v>234</v>
      </c>
      <c r="B2" s="230" t="s">
        <v>156</v>
      </c>
      <c r="C2" s="256" t="s">
        <v>246</v>
      </c>
      <c r="D2" s="256" t="s">
        <v>260</v>
      </c>
      <c r="E2" s="97"/>
      <c r="F2" s="97"/>
      <c r="G2" s="281" t="s">
        <v>692</v>
      </c>
      <c r="H2" s="281" t="s">
        <v>692</v>
      </c>
      <c r="I2" s="284" t="s">
        <v>693</v>
      </c>
      <c r="J2" s="232" t="s">
        <v>694</v>
      </c>
      <c r="K2" s="232" t="s">
        <v>695</v>
      </c>
    </row>
    <row r="3" spans="1:17" s="37" customFormat="1" ht="11.25" x14ac:dyDescent="0.2">
      <c r="A3" s="230"/>
      <c r="B3" s="230"/>
      <c r="C3" s="256"/>
      <c r="D3" s="256"/>
      <c r="E3" s="97"/>
      <c r="F3" s="97"/>
      <c r="G3" s="281"/>
      <c r="H3" s="281"/>
      <c r="I3" s="285"/>
      <c r="J3" s="232"/>
      <c r="K3" s="232"/>
    </row>
    <row r="4" spans="1:17" s="37" customFormat="1" ht="11.25" x14ac:dyDescent="0.2">
      <c r="A4" s="230"/>
      <c r="B4" s="230"/>
      <c r="C4" s="256"/>
      <c r="D4" s="256"/>
      <c r="E4" s="97"/>
      <c r="F4" s="97"/>
      <c r="G4" s="281"/>
      <c r="H4" s="281"/>
      <c r="I4" s="285"/>
      <c r="J4" s="232"/>
      <c r="K4" s="232"/>
    </row>
    <row r="5" spans="1:17" s="37" customFormat="1" ht="11.25" x14ac:dyDescent="0.2">
      <c r="A5" s="230"/>
      <c r="B5" s="230"/>
      <c r="C5" s="231" t="s">
        <v>221</v>
      </c>
      <c r="D5" s="231" t="s">
        <v>221</v>
      </c>
      <c r="E5" s="97"/>
      <c r="F5" s="97"/>
      <c r="G5" s="281"/>
      <c r="H5" s="281"/>
      <c r="I5" s="285"/>
      <c r="J5" s="232"/>
      <c r="K5" s="232"/>
    </row>
    <row r="6" spans="1:17" s="37" customFormat="1" ht="11.25" x14ac:dyDescent="0.2">
      <c r="A6" s="230"/>
      <c r="B6" s="230"/>
      <c r="C6" s="231"/>
      <c r="D6" s="231"/>
      <c r="E6" s="97"/>
      <c r="F6" s="97"/>
      <c r="G6" s="281"/>
      <c r="H6" s="281"/>
      <c r="I6" s="286"/>
      <c r="J6" s="232"/>
      <c r="K6" s="232"/>
    </row>
    <row r="7" spans="1:17" s="37" customFormat="1" x14ac:dyDescent="0.2">
      <c r="A7" s="230"/>
      <c r="B7" s="230"/>
      <c r="C7" s="231"/>
      <c r="D7" s="231"/>
      <c r="E7" s="97"/>
      <c r="F7" s="97"/>
      <c r="G7" s="232" t="s">
        <v>161</v>
      </c>
      <c r="H7" s="232"/>
      <c r="I7" s="232"/>
      <c r="J7" s="232"/>
      <c r="K7" s="232"/>
    </row>
    <row r="8" spans="1:17" s="37" customFormat="1" x14ac:dyDescent="0.2">
      <c r="A8" s="94" t="s">
        <v>162</v>
      </c>
      <c r="B8" s="94" t="s">
        <v>163</v>
      </c>
      <c r="C8" s="94"/>
      <c r="D8" s="94"/>
      <c r="E8" s="94"/>
      <c r="F8" s="94"/>
      <c r="G8" s="94">
        <v>3</v>
      </c>
      <c r="H8" s="85">
        <v>3</v>
      </c>
      <c r="I8" s="85">
        <v>4</v>
      </c>
      <c r="J8" s="85">
        <v>5</v>
      </c>
      <c r="K8" s="114">
        <v>6</v>
      </c>
      <c r="Q8" s="128"/>
    </row>
    <row r="9" spans="1:17" s="36" customFormat="1" x14ac:dyDescent="0.2">
      <c r="A9" s="205" t="s">
        <v>338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7" s="36" customFormat="1" x14ac:dyDescent="0.2">
      <c r="A10" s="260" t="s">
        <v>339</v>
      </c>
      <c r="B10" s="260"/>
      <c r="C10" s="43" t="e">
        <v>#REF!</v>
      </c>
      <c r="D10" s="43"/>
      <c r="E10" s="43"/>
      <c r="F10" s="43"/>
      <c r="G10" s="43">
        <f>G171+G194+G206+G210+G215+G226+G232+G249+G254+G264+G267+G270+G274+G279+G282+G286+G289+G299+G311+G303+G316+G319+G323+G329+G333+G336+G340+G344+G351+G355+G347+G359+G369+G373+G389+G363+G235</f>
        <v>830344969.13</v>
      </c>
      <c r="H10" s="43">
        <f>H171+H194+H206+H210+H215+H226+H232+H249+H254+H264+H267+H270+H274+H279+H282+H286+H289+H299+H311+H303+H316+H319+H323+H329+H333+H336+H340+H344+H351+H355+H347+H359+H369+H373+H389+H363+H235</f>
        <v>1154609527.9400003</v>
      </c>
      <c r="I10" s="43">
        <f>I171+I194+I206+I210+I215+I226+I232+I249+I254+I264+I267+I270+I274+I279+I282+I286+I289+I299+I311+I303+I316+I319+I323+I329+I333+I336+I340+I344+I351+I355+I347+I359+I369+I373+I389+I363+I235</f>
        <v>1308948790.2900002</v>
      </c>
      <c r="J10" s="43">
        <f>J171+J194+J206+J210+J215+J226+J232+J249+J254+J264+J267+J270+J274+J279+J282+J286+J289+J299+J311+J303+J316+J319+J323+J329+J333+J336+J340+J344+J351+J355+J347+J359+J369+J373+J389+J363+J235</f>
        <v>154339262.34999996</v>
      </c>
      <c r="K10" s="112"/>
    </row>
    <row r="11" spans="1:17" s="36" customFormat="1" x14ac:dyDescent="0.2">
      <c r="A11" s="205" t="s">
        <v>174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9"/>
    </row>
    <row r="12" spans="1:17" s="36" customFormat="1" ht="25.5" x14ac:dyDescent="0.2">
      <c r="A12" s="44">
        <v>1</v>
      </c>
      <c r="B12" s="50" t="s">
        <v>573</v>
      </c>
      <c r="C12" s="52">
        <v>2697.2</v>
      </c>
      <c r="D12" s="52"/>
      <c r="E12" s="53"/>
      <c r="F12" s="53"/>
      <c r="G12" s="100">
        <v>3473085.24</v>
      </c>
      <c r="H12" s="93">
        <v>4762688.5999999996</v>
      </c>
      <c r="I12" s="110">
        <v>4762688.5999999996</v>
      </c>
      <c r="J12" s="93">
        <f>I12-H12</f>
        <v>0</v>
      </c>
      <c r="K12" s="114"/>
    </row>
    <row r="13" spans="1:17" s="36" customFormat="1" x14ac:dyDescent="0.2">
      <c r="A13" s="44">
        <v>2</v>
      </c>
      <c r="B13" s="50" t="s">
        <v>574</v>
      </c>
      <c r="C13" s="52">
        <v>2154.1</v>
      </c>
      <c r="D13" s="52"/>
      <c r="E13" s="53"/>
      <c r="F13" s="53"/>
      <c r="G13" s="100">
        <v>3311546.39</v>
      </c>
      <c r="H13" s="93">
        <v>4541168.2</v>
      </c>
      <c r="I13" s="110">
        <v>4541168.2</v>
      </c>
      <c r="J13" s="110">
        <f t="shared" ref="J13:J76" si="0">I13-H13</f>
        <v>0</v>
      </c>
      <c r="K13" s="114"/>
    </row>
    <row r="14" spans="1:17" s="36" customFormat="1" x14ac:dyDescent="0.2">
      <c r="A14" s="44">
        <v>3</v>
      </c>
      <c r="B14" s="50" t="s">
        <v>577</v>
      </c>
      <c r="C14" s="52">
        <v>4019.9</v>
      </c>
      <c r="D14" s="52"/>
      <c r="E14" s="53"/>
      <c r="F14" s="53"/>
      <c r="G14" s="100">
        <v>1373080.21</v>
      </c>
      <c r="H14" s="93">
        <v>1882923.4</v>
      </c>
      <c r="I14" s="110">
        <v>1882923.4</v>
      </c>
      <c r="J14" s="110">
        <f t="shared" si="0"/>
        <v>0</v>
      </c>
      <c r="K14" s="114"/>
    </row>
    <row r="15" spans="1:17" s="36" customFormat="1" x14ac:dyDescent="0.2">
      <c r="A15" s="44">
        <v>4</v>
      </c>
      <c r="B15" s="50" t="s">
        <v>578</v>
      </c>
      <c r="C15" s="52">
        <v>9829.9</v>
      </c>
      <c r="D15" s="52"/>
      <c r="E15" s="53"/>
      <c r="F15" s="53"/>
      <c r="G15" s="100">
        <v>3311546.39</v>
      </c>
      <c r="H15" s="93">
        <v>4541168.2</v>
      </c>
      <c r="I15" s="110">
        <v>4541168.2</v>
      </c>
      <c r="J15" s="110">
        <f t="shared" si="0"/>
        <v>0</v>
      </c>
      <c r="K15" s="114"/>
    </row>
    <row r="16" spans="1:17" s="36" customFormat="1" x14ac:dyDescent="0.2">
      <c r="A16" s="44">
        <v>5</v>
      </c>
      <c r="B16" s="50" t="s">
        <v>575</v>
      </c>
      <c r="C16" s="52">
        <v>11948.5</v>
      </c>
      <c r="D16" s="52"/>
      <c r="E16" s="53"/>
      <c r="F16" s="53"/>
      <c r="G16" s="100">
        <v>1534619.06</v>
      </c>
      <c r="H16" s="93">
        <v>2104443.7999999998</v>
      </c>
      <c r="I16" s="110">
        <v>2104443.7999999998</v>
      </c>
      <c r="J16" s="110">
        <f t="shared" si="0"/>
        <v>0</v>
      </c>
      <c r="K16" s="114"/>
    </row>
    <row r="17" spans="1:11" s="36" customFormat="1" x14ac:dyDescent="0.2">
      <c r="A17" s="44">
        <v>6</v>
      </c>
      <c r="B17" s="50" t="s">
        <v>576</v>
      </c>
      <c r="C17" s="52">
        <v>3415</v>
      </c>
      <c r="D17" s="52"/>
      <c r="E17" s="53"/>
      <c r="F17" s="53"/>
      <c r="G17" s="100">
        <v>3412508.17</v>
      </c>
      <c r="H17" s="93">
        <v>4679618.45</v>
      </c>
      <c r="I17" s="110">
        <v>4679618.45</v>
      </c>
      <c r="J17" s="110">
        <f t="shared" si="0"/>
        <v>0</v>
      </c>
      <c r="K17" s="114"/>
    </row>
    <row r="18" spans="1:11" s="36" customFormat="1" x14ac:dyDescent="0.2">
      <c r="A18" s="44">
        <v>7</v>
      </c>
      <c r="B18" s="45" t="s">
        <v>118</v>
      </c>
      <c r="C18" s="52">
        <v>2028</v>
      </c>
      <c r="D18" s="52"/>
      <c r="E18" s="53"/>
      <c r="F18" s="53"/>
      <c r="G18" s="100">
        <v>1416363.64</v>
      </c>
      <c r="H18" s="93">
        <v>2007730.32</v>
      </c>
      <c r="I18" s="110">
        <v>2007730.32</v>
      </c>
      <c r="J18" s="110">
        <f t="shared" si="0"/>
        <v>0</v>
      </c>
      <c r="K18" s="114"/>
    </row>
    <row r="19" spans="1:11" s="36" customFormat="1" x14ac:dyDescent="0.2">
      <c r="A19" s="44">
        <v>8</v>
      </c>
      <c r="B19" s="45" t="s">
        <v>119</v>
      </c>
      <c r="C19" s="52">
        <v>3393</v>
      </c>
      <c r="D19" s="52"/>
      <c r="E19" s="53"/>
      <c r="F19" s="53"/>
      <c r="G19" s="100">
        <v>1575094.05</v>
      </c>
      <c r="H19" s="93">
        <v>2232734.58</v>
      </c>
      <c r="I19" s="110">
        <v>2232734.58</v>
      </c>
      <c r="J19" s="110">
        <f t="shared" si="0"/>
        <v>0</v>
      </c>
      <c r="K19" s="114"/>
    </row>
    <row r="20" spans="1:11" s="36" customFormat="1" x14ac:dyDescent="0.2">
      <c r="A20" s="44">
        <v>9</v>
      </c>
      <c r="B20" s="50" t="s">
        <v>293</v>
      </c>
      <c r="C20" s="52">
        <v>3576.9</v>
      </c>
      <c r="D20" s="52"/>
      <c r="E20" s="53"/>
      <c r="F20" s="53"/>
      <c r="G20" s="100">
        <v>3882789.99</v>
      </c>
      <c r="H20" s="93">
        <v>5503950.3600000003</v>
      </c>
      <c r="I20" s="110">
        <v>5503950.3600000003</v>
      </c>
      <c r="J20" s="110">
        <f t="shared" si="0"/>
        <v>0</v>
      </c>
      <c r="K20" s="114"/>
    </row>
    <row r="21" spans="1:11" s="36" customFormat="1" x14ac:dyDescent="0.2">
      <c r="A21" s="44">
        <v>10</v>
      </c>
      <c r="B21" s="50" t="s">
        <v>294</v>
      </c>
      <c r="C21" s="52">
        <v>3222.6</v>
      </c>
      <c r="D21" s="52"/>
      <c r="E21" s="53"/>
      <c r="F21" s="53"/>
      <c r="G21" s="100">
        <v>4070010.47</v>
      </c>
      <c r="H21" s="93">
        <v>5769340</v>
      </c>
      <c r="I21" s="110">
        <v>5769340</v>
      </c>
      <c r="J21" s="110">
        <f t="shared" si="0"/>
        <v>0</v>
      </c>
      <c r="K21" s="114"/>
    </row>
    <row r="22" spans="1:11" s="36" customFormat="1" ht="51" x14ac:dyDescent="0.2">
      <c r="A22" s="44">
        <v>11</v>
      </c>
      <c r="B22" s="50" t="s">
        <v>340</v>
      </c>
      <c r="C22" s="52">
        <v>2850.4</v>
      </c>
      <c r="D22" s="52"/>
      <c r="E22" s="53"/>
      <c r="F22" s="53"/>
      <c r="G22" s="100">
        <v>4565859.29</v>
      </c>
      <c r="H22" s="93">
        <v>5564359.7999999998</v>
      </c>
      <c r="I22" s="110">
        <v>11261751.68</v>
      </c>
      <c r="J22" s="110">
        <f t="shared" si="0"/>
        <v>5697391.8799999999</v>
      </c>
      <c r="K22" s="114" t="s">
        <v>739</v>
      </c>
    </row>
    <row r="23" spans="1:11" s="36" customFormat="1" ht="51" x14ac:dyDescent="0.2">
      <c r="A23" s="44">
        <v>12</v>
      </c>
      <c r="B23" s="50" t="s">
        <v>725</v>
      </c>
      <c r="C23" s="52">
        <v>2455.5</v>
      </c>
      <c r="D23" s="52"/>
      <c r="E23" s="53"/>
      <c r="F23" s="53"/>
      <c r="G23" s="100">
        <v>6848788.9299999997</v>
      </c>
      <c r="H23" s="93">
        <v>8346539.7000000002</v>
      </c>
      <c r="I23" s="110">
        <v>15836838.300000001</v>
      </c>
      <c r="J23" s="110">
        <f t="shared" si="0"/>
        <v>7490298.6000000006</v>
      </c>
      <c r="K23" s="114" t="s">
        <v>739</v>
      </c>
    </row>
    <row r="24" spans="1:11" s="36" customFormat="1" x14ac:dyDescent="0.2">
      <c r="A24" s="44">
        <v>13</v>
      </c>
      <c r="B24" s="50" t="s">
        <v>295</v>
      </c>
      <c r="C24" s="52">
        <v>2443.9</v>
      </c>
      <c r="D24" s="52"/>
      <c r="E24" s="53"/>
      <c r="F24" s="53"/>
      <c r="G24" s="100">
        <v>1587304.08</v>
      </c>
      <c r="H24" s="93">
        <v>2250042.6</v>
      </c>
      <c r="I24" s="110">
        <v>2250042.6</v>
      </c>
      <c r="J24" s="110">
        <f t="shared" si="0"/>
        <v>0</v>
      </c>
      <c r="K24" s="114"/>
    </row>
    <row r="25" spans="1:11" s="36" customFormat="1" x14ac:dyDescent="0.2">
      <c r="A25" s="44">
        <v>14</v>
      </c>
      <c r="B25" s="50" t="s">
        <v>296</v>
      </c>
      <c r="C25" s="52">
        <v>3555.3</v>
      </c>
      <c r="D25" s="52"/>
      <c r="E25" s="53"/>
      <c r="F25" s="53"/>
      <c r="G25" s="100">
        <v>1465203.77</v>
      </c>
      <c r="H25" s="93">
        <v>2076962.4</v>
      </c>
      <c r="I25" s="110">
        <v>2076962.4</v>
      </c>
      <c r="J25" s="110">
        <f t="shared" si="0"/>
        <v>0</v>
      </c>
      <c r="K25" s="114"/>
    </row>
    <row r="26" spans="1:11" s="36" customFormat="1" x14ac:dyDescent="0.2">
      <c r="A26" s="44">
        <v>15</v>
      </c>
      <c r="B26" s="50" t="s">
        <v>341</v>
      </c>
      <c r="C26" s="52">
        <v>3588</v>
      </c>
      <c r="D26" s="52"/>
      <c r="E26" s="53"/>
      <c r="F26" s="53"/>
      <c r="G26" s="100">
        <v>1953605.03</v>
      </c>
      <c r="H26" s="93">
        <v>2769283.21</v>
      </c>
      <c r="I26" s="110">
        <v>2769283.21</v>
      </c>
      <c r="J26" s="110">
        <f t="shared" si="0"/>
        <v>0</v>
      </c>
      <c r="K26" s="114"/>
    </row>
    <row r="27" spans="1:11" s="36" customFormat="1" x14ac:dyDescent="0.2">
      <c r="A27" s="44">
        <v>16</v>
      </c>
      <c r="B27" s="50" t="s">
        <v>297</v>
      </c>
      <c r="C27" s="52">
        <v>3569.7</v>
      </c>
      <c r="D27" s="52"/>
      <c r="E27" s="53"/>
      <c r="F27" s="53"/>
      <c r="G27" s="100">
        <v>3919420.08</v>
      </c>
      <c r="H27" s="93">
        <v>5555874.4199999999</v>
      </c>
      <c r="I27" s="110">
        <v>5555874.4199999999</v>
      </c>
      <c r="J27" s="110">
        <f t="shared" si="0"/>
        <v>0</v>
      </c>
      <c r="K27" s="114"/>
    </row>
    <row r="28" spans="1:11" s="36" customFormat="1" x14ac:dyDescent="0.2">
      <c r="A28" s="44">
        <v>17</v>
      </c>
      <c r="B28" s="45" t="s">
        <v>270</v>
      </c>
      <c r="C28" s="52">
        <v>3545.6</v>
      </c>
      <c r="D28" s="52"/>
      <c r="E28" s="53"/>
      <c r="F28" s="53"/>
      <c r="G28" s="100">
        <v>3067622.72</v>
      </c>
      <c r="H28" s="93">
        <v>4206672.4000000004</v>
      </c>
      <c r="I28" s="110">
        <v>4206672.4000000004</v>
      </c>
      <c r="J28" s="110">
        <f t="shared" si="0"/>
        <v>0</v>
      </c>
      <c r="K28" s="114"/>
    </row>
    <row r="29" spans="1:11" s="36" customFormat="1" x14ac:dyDescent="0.2">
      <c r="A29" s="44">
        <v>18</v>
      </c>
      <c r="B29" s="45" t="s">
        <v>272</v>
      </c>
      <c r="C29" s="52">
        <v>5711</v>
      </c>
      <c r="D29" s="52"/>
      <c r="E29" s="53"/>
      <c r="F29" s="53"/>
      <c r="G29" s="100">
        <v>7140017.0899999999</v>
      </c>
      <c r="H29" s="93">
        <v>9791201.6799999997</v>
      </c>
      <c r="I29" s="110">
        <v>9791201.6799999997</v>
      </c>
      <c r="J29" s="110">
        <f t="shared" si="0"/>
        <v>0</v>
      </c>
      <c r="K29" s="114"/>
    </row>
    <row r="30" spans="1:11" s="36" customFormat="1" x14ac:dyDescent="0.2">
      <c r="A30" s="44">
        <v>19</v>
      </c>
      <c r="B30" s="50" t="s">
        <v>342</v>
      </c>
      <c r="C30" s="52">
        <v>1992.5</v>
      </c>
      <c r="D30" s="52"/>
      <c r="E30" s="53"/>
      <c r="F30" s="53"/>
      <c r="G30" s="100">
        <v>1992985.54</v>
      </c>
      <c r="H30" s="93">
        <v>2733007.94</v>
      </c>
      <c r="I30" s="110">
        <v>2733007.94</v>
      </c>
      <c r="J30" s="110">
        <f t="shared" si="0"/>
        <v>0</v>
      </c>
      <c r="K30" s="114"/>
    </row>
    <row r="31" spans="1:11" s="36" customFormat="1" ht="25.5" x14ac:dyDescent="0.2">
      <c r="A31" s="44">
        <v>20</v>
      </c>
      <c r="B31" s="50" t="s">
        <v>343</v>
      </c>
      <c r="C31" s="52">
        <v>3489</v>
      </c>
      <c r="D31" s="52"/>
      <c r="E31" s="53"/>
      <c r="F31" s="53"/>
      <c r="G31" s="100">
        <v>989425.44</v>
      </c>
      <c r="H31" s="93">
        <v>1356812.45</v>
      </c>
      <c r="I31" s="110">
        <v>1498086.56</v>
      </c>
      <c r="J31" s="110">
        <f t="shared" si="0"/>
        <v>141274.1100000001</v>
      </c>
      <c r="K31" s="114" t="s">
        <v>735</v>
      </c>
    </row>
    <row r="32" spans="1:11" s="36" customFormat="1" x14ac:dyDescent="0.2">
      <c r="A32" s="44">
        <v>21</v>
      </c>
      <c r="B32" s="50" t="s">
        <v>345</v>
      </c>
      <c r="C32" s="52">
        <v>6688</v>
      </c>
      <c r="D32" s="52"/>
      <c r="E32" s="53"/>
      <c r="F32" s="53"/>
      <c r="G32" s="100">
        <v>1130771.94</v>
      </c>
      <c r="H32" s="93">
        <v>1550642.79</v>
      </c>
      <c r="I32" s="110">
        <v>1550642.79</v>
      </c>
      <c r="J32" s="110">
        <f t="shared" si="0"/>
        <v>0</v>
      </c>
      <c r="K32" s="114"/>
    </row>
    <row r="33" spans="1:11" s="36" customFormat="1" x14ac:dyDescent="0.2">
      <c r="A33" s="44">
        <v>22</v>
      </c>
      <c r="B33" s="50" t="s">
        <v>346</v>
      </c>
      <c r="C33" s="52">
        <v>2691.4</v>
      </c>
      <c r="D33" s="52"/>
      <c r="E33" s="53"/>
      <c r="F33" s="53"/>
      <c r="G33" s="100">
        <v>3988607.26</v>
      </c>
      <c r="H33" s="93">
        <v>9218444.4199999999</v>
      </c>
      <c r="I33" s="110">
        <v>9218444.4199999999</v>
      </c>
      <c r="J33" s="110">
        <f t="shared" si="0"/>
        <v>0</v>
      </c>
      <c r="K33" s="114"/>
    </row>
    <row r="34" spans="1:11" s="36" customFormat="1" x14ac:dyDescent="0.2">
      <c r="A34" s="44">
        <v>23</v>
      </c>
      <c r="B34" s="50" t="s">
        <v>347</v>
      </c>
      <c r="C34" s="52">
        <v>2434.4</v>
      </c>
      <c r="D34" s="52"/>
      <c r="E34" s="53"/>
      <c r="F34" s="53"/>
      <c r="G34" s="100">
        <v>3049045.76</v>
      </c>
      <c r="H34" s="93">
        <v>4181197.55</v>
      </c>
      <c r="I34" s="110">
        <v>4181197.55</v>
      </c>
      <c r="J34" s="110">
        <f t="shared" si="0"/>
        <v>0</v>
      </c>
      <c r="K34" s="114"/>
    </row>
    <row r="35" spans="1:11" s="36" customFormat="1" x14ac:dyDescent="0.2">
      <c r="A35" s="44">
        <v>24</v>
      </c>
      <c r="B35" s="50" t="s">
        <v>348</v>
      </c>
      <c r="C35" s="52">
        <v>3524.8</v>
      </c>
      <c r="D35" s="52"/>
      <c r="E35" s="53"/>
      <c r="F35" s="53"/>
      <c r="G35" s="100">
        <v>3715393.51</v>
      </c>
      <c r="H35" s="93">
        <v>5094969.21</v>
      </c>
      <c r="I35" s="110">
        <v>5094969.21</v>
      </c>
      <c r="J35" s="110">
        <f t="shared" si="0"/>
        <v>0</v>
      </c>
      <c r="K35" s="114"/>
    </row>
    <row r="36" spans="1:11" s="36" customFormat="1" x14ac:dyDescent="0.2">
      <c r="A36" s="44">
        <v>25</v>
      </c>
      <c r="B36" s="50" t="s">
        <v>349</v>
      </c>
      <c r="C36" s="52">
        <v>3483</v>
      </c>
      <c r="D36" s="52"/>
      <c r="E36" s="53"/>
      <c r="F36" s="53"/>
      <c r="G36" s="100">
        <v>3234815.43</v>
      </c>
      <c r="H36" s="93">
        <v>4435946.01</v>
      </c>
      <c r="I36" s="110">
        <v>4435946.01</v>
      </c>
      <c r="J36" s="110">
        <f t="shared" si="0"/>
        <v>0</v>
      </c>
      <c r="K36" s="114"/>
    </row>
    <row r="37" spans="1:11" s="36" customFormat="1" x14ac:dyDescent="0.2">
      <c r="A37" s="44">
        <v>26</v>
      </c>
      <c r="B37" s="50" t="s">
        <v>350</v>
      </c>
      <c r="C37" s="52">
        <v>1660.4</v>
      </c>
      <c r="D37" s="52"/>
      <c r="E37" s="53"/>
      <c r="F37" s="53"/>
      <c r="G37" s="100">
        <v>3133853.65</v>
      </c>
      <c r="H37" s="93">
        <v>4297495.76</v>
      </c>
      <c r="I37" s="110">
        <v>4297495.76</v>
      </c>
      <c r="J37" s="110">
        <f t="shared" si="0"/>
        <v>0</v>
      </c>
      <c r="K37" s="114"/>
    </row>
    <row r="38" spans="1:11" s="36" customFormat="1" x14ac:dyDescent="0.2">
      <c r="A38" s="44">
        <v>27</v>
      </c>
      <c r="B38" s="50" t="s">
        <v>351</v>
      </c>
      <c r="C38" s="52">
        <v>3517.9</v>
      </c>
      <c r="D38" s="52"/>
      <c r="E38" s="53"/>
      <c r="F38" s="53"/>
      <c r="G38" s="100">
        <v>3133853.65</v>
      </c>
      <c r="H38" s="93">
        <v>4297495.76</v>
      </c>
      <c r="I38" s="110">
        <v>4297495.76</v>
      </c>
      <c r="J38" s="110">
        <f t="shared" si="0"/>
        <v>0</v>
      </c>
      <c r="K38" s="114"/>
    </row>
    <row r="39" spans="1:11" s="36" customFormat="1" x14ac:dyDescent="0.2">
      <c r="A39" s="44">
        <v>28</v>
      </c>
      <c r="B39" s="50" t="s">
        <v>352</v>
      </c>
      <c r="C39" s="52">
        <v>3543</v>
      </c>
      <c r="D39" s="52"/>
      <c r="E39" s="53"/>
      <c r="F39" s="53"/>
      <c r="G39" s="100">
        <v>1720388.73</v>
      </c>
      <c r="H39" s="93">
        <v>2359192.2599999998</v>
      </c>
      <c r="I39" s="110">
        <v>2359192.2599999998</v>
      </c>
      <c r="J39" s="110">
        <f t="shared" si="0"/>
        <v>0</v>
      </c>
      <c r="K39" s="114"/>
    </row>
    <row r="40" spans="1:11" s="36" customFormat="1" x14ac:dyDescent="0.2">
      <c r="A40" s="44">
        <v>29</v>
      </c>
      <c r="B40" s="50" t="s">
        <v>356</v>
      </c>
      <c r="C40" s="52">
        <v>3546.1</v>
      </c>
      <c r="D40" s="52"/>
      <c r="E40" s="53"/>
      <c r="F40" s="53"/>
      <c r="G40" s="100">
        <v>9312183.9600000009</v>
      </c>
      <c r="H40" s="93">
        <v>13200249.92</v>
      </c>
      <c r="I40" s="110">
        <v>13200249.92</v>
      </c>
      <c r="J40" s="110">
        <f t="shared" si="0"/>
        <v>0</v>
      </c>
      <c r="K40" s="114"/>
    </row>
    <row r="41" spans="1:11" s="36" customFormat="1" x14ac:dyDescent="0.2">
      <c r="A41" s="44">
        <v>30</v>
      </c>
      <c r="B41" s="50" t="s">
        <v>298</v>
      </c>
      <c r="C41" s="52"/>
      <c r="D41" s="52"/>
      <c r="E41" s="53"/>
      <c r="F41" s="53"/>
      <c r="G41" s="100">
        <v>6848788.9299999997</v>
      </c>
      <c r="H41" s="93">
        <v>8346539.7000000002</v>
      </c>
      <c r="I41" s="110">
        <v>8346539.7000000002</v>
      </c>
      <c r="J41" s="110">
        <f t="shared" si="0"/>
        <v>0</v>
      </c>
      <c r="K41" s="114"/>
    </row>
    <row r="42" spans="1:11" s="36" customFormat="1" ht="25.5" x14ac:dyDescent="0.2">
      <c r="A42" s="44">
        <v>31</v>
      </c>
      <c r="B42" s="50" t="s">
        <v>359</v>
      </c>
      <c r="C42" s="52"/>
      <c r="D42" s="52"/>
      <c r="E42" s="53"/>
      <c r="F42" s="53"/>
      <c r="G42" s="100">
        <v>2608852.4</v>
      </c>
      <c r="H42" s="93">
        <v>3577554.46</v>
      </c>
      <c r="I42" s="110">
        <v>3577554.46</v>
      </c>
      <c r="J42" s="110">
        <f t="shared" si="0"/>
        <v>0</v>
      </c>
      <c r="K42" s="114"/>
    </row>
    <row r="43" spans="1:11" s="36" customFormat="1" x14ac:dyDescent="0.2">
      <c r="A43" s="44">
        <v>32</v>
      </c>
      <c r="B43" s="50" t="s">
        <v>360</v>
      </c>
      <c r="C43" s="52"/>
      <c r="D43" s="52"/>
      <c r="E43" s="53"/>
      <c r="F43" s="53"/>
      <c r="G43" s="100">
        <v>1728465.68</v>
      </c>
      <c r="H43" s="93">
        <v>2370268.2799999998</v>
      </c>
      <c r="I43" s="110">
        <v>2370268.2799999998</v>
      </c>
      <c r="J43" s="110">
        <f t="shared" si="0"/>
        <v>0</v>
      </c>
      <c r="K43" s="114"/>
    </row>
    <row r="44" spans="1:11" s="36" customFormat="1" x14ac:dyDescent="0.2">
      <c r="A44" s="44">
        <v>33</v>
      </c>
      <c r="B44" s="50" t="s">
        <v>361</v>
      </c>
      <c r="C44" s="52"/>
      <c r="D44" s="52"/>
      <c r="E44" s="53"/>
      <c r="F44" s="53"/>
      <c r="G44" s="100">
        <v>803655.77</v>
      </c>
      <c r="H44" s="93">
        <v>1102063.99</v>
      </c>
      <c r="I44" s="110">
        <v>1102063.99</v>
      </c>
      <c r="J44" s="110">
        <f t="shared" si="0"/>
        <v>0</v>
      </c>
      <c r="K44" s="114"/>
    </row>
    <row r="45" spans="1:11" s="36" customFormat="1" x14ac:dyDescent="0.2">
      <c r="A45" s="44">
        <v>34</v>
      </c>
      <c r="B45" s="50" t="s">
        <v>362</v>
      </c>
      <c r="C45" s="52"/>
      <c r="D45" s="52"/>
      <c r="E45" s="53"/>
      <c r="F45" s="53"/>
      <c r="G45" s="100">
        <v>3372123.45</v>
      </c>
      <c r="H45" s="93">
        <v>4624238.3499999996</v>
      </c>
      <c r="I45" s="110">
        <v>4624238.3499999996</v>
      </c>
      <c r="J45" s="110">
        <f t="shared" si="0"/>
        <v>0</v>
      </c>
      <c r="K45" s="114"/>
    </row>
    <row r="46" spans="1:11" s="36" customFormat="1" x14ac:dyDescent="0.2">
      <c r="A46" s="44">
        <v>35</v>
      </c>
      <c r="B46" s="50" t="s">
        <v>365</v>
      </c>
      <c r="C46" s="52"/>
      <c r="D46" s="52"/>
      <c r="E46" s="53"/>
      <c r="F46" s="53"/>
      <c r="G46" s="100">
        <v>1761019.96</v>
      </c>
      <c r="H46" s="93">
        <v>4053347.56</v>
      </c>
      <c r="I46" s="110">
        <v>4053347.56</v>
      </c>
      <c r="J46" s="110">
        <f t="shared" si="0"/>
        <v>0</v>
      </c>
      <c r="K46" s="114"/>
    </row>
    <row r="47" spans="1:11" s="36" customFormat="1" x14ac:dyDescent="0.2">
      <c r="A47" s="44">
        <v>36</v>
      </c>
      <c r="B47" s="50" t="s">
        <v>299</v>
      </c>
      <c r="C47" s="52"/>
      <c r="D47" s="52"/>
      <c r="E47" s="53"/>
      <c r="F47" s="53"/>
      <c r="G47" s="100">
        <v>3695569.51</v>
      </c>
      <c r="H47" s="93">
        <v>5238560.72</v>
      </c>
      <c r="I47" s="110">
        <v>5238560.72</v>
      </c>
      <c r="J47" s="110">
        <f t="shared" si="0"/>
        <v>0</v>
      </c>
      <c r="K47" s="114"/>
    </row>
    <row r="48" spans="1:11" s="36" customFormat="1" x14ac:dyDescent="0.2">
      <c r="A48" s="44">
        <v>37</v>
      </c>
      <c r="B48" s="50" t="s">
        <v>369</v>
      </c>
      <c r="C48" s="52"/>
      <c r="D48" s="52"/>
      <c r="E48" s="53"/>
      <c r="F48" s="53"/>
      <c r="G48" s="100">
        <v>2140389.7400000002</v>
      </c>
      <c r="H48" s="93">
        <v>2935145.3</v>
      </c>
      <c r="I48" s="110">
        <v>2935145.3</v>
      </c>
      <c r="J48" s="110">
        <f t="shared" si="0"/>
        <v>0</v>
      </c>
      <c r="K48" s="114"/>
    </row>
    <row r="49" spans="1:11" s="36" customFormat="1" ht="25.5" x14ac:dyDescent="0.2">
      <c r="A49" s="44">
        <v>38</v>
      </c>
      <c r="B49" s="50" t="s">
        <v>370</v>
      </c>
      <c r="C49" s="52"/>
      <c r="D49" s="52"/>
      <c r="E49" s="53"/>
      <c r="F49" s="53"/>
      <c r="G49" s="100">
        <v>3452892.88</v>
      </c>
      <c r="H49" s="93">
        <v>4734998.5599999996</v>
      </c>
      <c r="I49" s="110">
        <v>5267784.54</v>
      </c>
      <c r="J49" s="110">
        <f t="shared" si="0"/>
        <v>532785.98000000045</v>
      </c>
      <c r="K49" s="114" t="s">
        <v>735</v>
      </c>
    </row>
    <row r="50" spans="1:11" s="36" customFormat="1" ht="25.5" x14ac:dyDescent="0.2">
      <c r="A50" s="44">
        <v>39</v>
      </c>
      <c r="B50" s="50" t="s">
        <v>376</v>
      </c>
      <c r="C50" s="52"/>
      <c r="D50" s="52"/>
      <c r="E50" s="53"/>
      <c r="F50" s="53"/>
      <c r="G50" s="100">
        <v>2063658.78</v>
      </c>
      <c r="H50" s="93">
        <v>2829923.11</v>
      </c>
      <c r="I50" s="110">
        <v>4078038.14</v>
      </c>
      <c r="J50" s="110">
        <f t="shared" si="0"/>
        <v>1248115.0300000003</v>
      </c>
      <c r="K50" s="114" t="s">
        <v>735</v>
      </c>
    </row>
    <row r="51" spans="1:11" s="36" customFormat="1" x14ac:dyDescent="0.2">
      <c r="A51" s="44">
        <v>40</v>
      </c>
      <c r="B51" s="50" t="s">
        <v>379</v>
      </c>
      <c r="C51" s="52"/>
      <c r="D51" s="52"/>
      <c r="E51" s="53"/>
      <c r="F51" s="53"/>
      <c r="G51" s="100">
        <v>1506349.76</v>
      </c>
      <c r="H51" s="93">
        <v>2065677.73</v>
      </c>
      <c r="I51" s="110">
        <v>2065677.73</v>
      </c>
      <c r="J51" s="110">
        <f t="shared" si="0"/>
        <v>0</v>
      </c>
      <c r="K51" s="114"/>
    </row>
    <row r="52" spans="1:11" s="36" customFormat="1" x14ac:dyDescent="0.2">
      <c r="A52" s="44">
        <v>41</v>
      </c>
      <c r="B52" s="50" t="s">
        <v>405</v>
      </c>
      <c r="C52" s="52"/>
      <c r="D52" s="52"/>
      <c r="E52" s="53"/>
      <c r="F52" s="53"/>
      <c r="G52" s="100">
        <v>1025771.69</v>
      </c>
      <c r="H52" s="93">
        <v>1406654.55</v>
      </c>
      <c r="I52" s="110">
        <v>1406654.55</v>
      </c>
      <c r="J52" s="110">
        <f t="shared" si="0"/>
        <v>0</v>
      </c>
      <c r="K52" s="114"/>
    </row>
    <row r="53" spans="1:11" s="36" customFormat="1" x14ac:dyDescent="0.2">
      <c r="A53" s="44">
        <v>42</v>
      </c>
      <c r="B53" s="50" t="s">
        <v>406</v>
      </c>
      <c r="C53" s="52"/>
      <c r="D53" s="52"/>
      <c r="E53" s="53"/>
      <c r="F53" s="53"/>
      <c r="G53" s="100">
        <v>1037887.1</v>
      </c>
      <c r="H53" s="93">
        <v>1423268.57</v>
      </c>
      <c r="I53" s="110">
        <v>1423268.57</v>
      </c>
      <c r="J53" s="110">
        <f t="shared" si="0"/>
        <v>0</v>
      </c>
      <c r="K53" s="114"/>
    </row>
    <row r="54" spans="1:11" s="36" customFormat="1" x14ac:dyDescent="0.2">
      <c r="A54" s="44">
        <v>43</v>
      </c>
      <c r="B54" s="50" t="s">
        <v>419</v>
      </c>
      <c r="C54" s="52"/>
      <c r="D54" s="52"/>
      <c r="E54" s="53"/>
      <c r="F54" s="53"/>
      <c r="G54" s="100">
        <v>1348849.38</v>
      </c>
      <c r="H54" s="93">
        <v>1849695.34</v>
      </c>
      <c r="I54" s="110">
        <v>1849695.34</v>
      </c>
      <c r="J54" s="110">
        <f t="shared" si="0"/>
        <v>0</v>
      </c>
      <c r="K54" s="114"/>
    </row>
    <row r="55" spans="1:11" s="36" customFormat="1" ht="25.5" x14ac:dyDescent="0.2">
      <c r="A55" s="44">
        <v>44</v>
      </c>
      <c r="B55" s="50" t="s">
        <v>426</v>
      </c>
      <c r="C55" s="52"/>
      <c r="D55" s="52"/>
      <c r="E55" s="53"/>
      <c r="F55" s="53"/>
      <c r="G55" s="100">
        <v>1292310.78</v>
      </c>
      <c r="H55" s="93">
        <v>1772163.21</v>
      </c>
      <c r="I55" s="110">
        <v>3171217.35</v>
      </c>
      <c r="J55" s="110">
        <f t="shared" si="0"/>
        <v>1399054.1400000001</v>
      </c>
      <c r="K55" s="129" t="s">
        <v>735</v>
      </c>
    </row>
    <row r="56" spans="1:11" s="36" customFormat="1" ht="25.5" x14ac:dyDescent="0.2">
      <c r="A56" s="44">
        <v>45</v>
      </c>
      <c r="B56" s="50" t="s">
        <v>427</v>
      </c>
      <c r="C56" s="52"/>
      <c r="D56" s="52"/>
      <c r="E56" s="53"/>
      <c r="F56" s="53"/>
      <c r="G56" s="100">
        <v>1789042.74</v>
      </c>
      <c r="H56" s="93">
        <v>2453338.4300000002</v>
      </c>
      <c r="I56" s="110">
        <v>3210910.23</v>
      </c>
      <c r="J56" s="110">
        <f t="shared" si="0"/>
        <v>757571.79999999981</v>
      </c>
      <c r="K56" s="129" t="s">
        <v>735</v>
      </c>
    </row>
    <row r="57" spans="1:11" s="36" customFormat="1" ht="25.5" x14ac:dyDescent="0.2">
      <c r="A57" s="44">
        <v>46</v>
      </c>
      <c r="B57" s="50" t="s">
        <v>428</v>
      </c>
      <c r="C57" s="52"/>
      <c r="D57" s="52"/>
      <c r="E57" s="53"/>
      <c r="F57" s="53"/>
      <c r="G57" s="100">
        <v>1877889.11</v>
      </c>
      <c r="H57" s="93">
        <v>2575174.65</v>
      </c>
      <c r="I57" s="110">
        <v>3342052.86</v>
      </c>
      <c r="J57" s="110">
        <f t="shared" si="0"/>
        <v>766878.21</v>
      </c>
      <c r="K57" s="129" t="s">
        <v>735</v>
      </c>
    </row>
    <row r="58" spans="1:11" s="36" customFormat="1" x14ac:dyDescent="0.2">
      <c r="A58" s="44">
        <v>47</v>
      </c>
      <c r="B58" s="50" t="s">
        <v>429</v>
      </c>
      <c r="C58" s="52"/>
      <c r="D58" s="52"/>
      <c r="E58" s="53"/>
      <c r="F58" s="53"/>
      <c r="G58" s="100">
        <v>1223656.77</v>
      </c>
      <c r="H58" s="93">
        <v>1678017.03</v>
      </c>
      <c r="I58" s="110">
        <v>1678017.03</v>
      </c>
      <c r="J58" s="110">
        <f t="shared" si="0"/>
        <v>0</v>
      </c>
      <c r="K58" s="114"/>
    </row>
    <row r="59" spans="1:11" s="36" customFormat="1" x14ac:dyDescent="0.2">
      <c r="A59" s="44">
        <v>48</v>
      </c>
      <c r="B59" s="50" t="s">
        <v>421</v>
      </c>
      <c r="C59" s="52"/>
      <c r="D59" s="52"/>
      <c r="E59" s="53"/>
      <c r="F59" s="53"/>
      <c r="G59" s="100">
        <v>2459428.96</v>
      </c>
      <c r="H59" s="93">
        <v>3372648.09</v>
      </c>
      <c r="I59" s="110">
        <v>3372648.09</v>
      </c>
      <c r="J59" s="110">
        <f t="shared" si="0"/>
        <v>0</v>
      </c>
      <c r="K59" s="114"/>
    </row>
    <row r="60" spans="1:11" s="36" customFormat="1" x14ac:dyDescent="0.2">
      <c r="A60" s="44">
        <v>49</v>
      </c>
      <c r="B60" s="50" t="s">
        <v>422</v>
      </c>
      <c r="C60" s="52"/>
      <c r="D60" s="52"/>
      <c r="E60" s="53"/>
      <c r="F60" s="53"/>
      <c r="G60" s="100">
        <v>2459428.96</v>
      </c>
      <c r="H60" s="93">
        <v>3372648.09</v>
      </c>
      <c r="I60" s="110">
        <v>3372648.09</v>
      </c>
      <c r="J60" s="110">
        <f t="shared" si="0"/>
        <v>0</v>
      </c>
      <c r="K60" s="114"/>
    </row>
    <row r="61" spans="1:11" s="36" customFormat="1" ht="25.5" x14ac:dyDescent="0.2">
      <c r="A61" s="44">
        <v>50</v>
      </c>
      <c r="B61" s="50" t="s">
        <v>423</v>
      </c>
      <c r="C61" s="52"/>
      <c r="D61" s="52"/>
      <c r="E61" s="53"/>
      <c r="F61" s="53"/>
      <c r="G61" s="100">
        <v>1732504.14</v>
      </c>
      <c r="H61" s="93">
        <v>2375806.29</v>
      </c>
      <c r="I61" s="110">
        <v>3166701.28</v>
      </c>
      <c r="J61" s="110">
        <f t="shared" si="0"/>
        <v>790894.98999999976</v>
      </c>
      <c r="K61" s="129" t="s">
        <v>735</v>
      </c>
    </row>
    <row r="62" spans="1:11" s="36" customFormat="1" x14ac:dyDescent="0.2">
      <c r="A62" s="44">
        <v>51</v>
      </c>
      <c r="B62" s="50" t="s">
        <v>425</v>
      </c>
      <c r="C62" s="52"/>
      <c r="D62" s="52"/>
      <c r="E62" s="53"/>
      <c r="F62" s="53"/>
      <c r="G62" s="100">
        <v>3150007.54</v>
      </c>
      <c r="H62" s="93">
        <v>4319647.8</v>
      </c>
      <c r="I62" s="110">
        <v>4319647.8</v>
      </c>
      <c r="J62" s="110">
        <f t="shared" si="0"/>
        <v>0</v>
      </c>
      <c r="K62" s="114"/>
    </row>
    <row r="63" spans="1:11" s="36" customFormat="1" x14ac:dyDescent="0.2">
      <c r="A63" s="44">
        <v>52</v>
      </c>
      <c r="B63" s="50" t="s">
        <v>449</v>
      </c>
      <c r="C63" s="52"/>
      <c r="D63" s="52"/>
      <c r="E63" s="53"/>
      <c r="F63" s="53"/>
      <c r="G63" s="100">
        <v>1994305.13</v>
      </c>
      <c r="H63" s="93">
        <v>2826976.6</v>
      </c>
      <c r="I63" s="110">
        <v>2826976.6</v>
      </c>
      <c r="J63" s="110">
        <f t="shared" si="0"/>
        <v>0</v>
      </c>
      <c r="K63" s="114"/>
    </row>
    <row r="64" spans="1:11" s="36" customFormat="1" x14ac:dyDescent="0.2">
      <c r="A64" s="44">
        <v>53</v>
      </c>
      <c r="B64" s="50" t="s">
        <v>450</v>
      </c>
      <c r="C64" s="52"/>
      <c r="D64" s="52"/>
      <c r="E64" s="53"/>
      <c r="F64" s="53"/>
      <c r="G64" s="100">
        <v>2826929.85</v>
      </c>
      <c r="H64" s="93">
        <v>3876607.01</v>
      </c>
      <c r="I64" s="110">
        <v>3876607.01</v>
      </c>
      <c r="J64" s="110">
        <f t="shared" si="0"/>
        <v>0</v>
      </c>
      <c r="K64" s="114"/>
    </row>
    <row r="65" spans="1:11" s="36" customFormat="1" x14ac:dyDescent="0.2">
      <c r="A65" s="44">
        <v>54</v>
      </c>
      <c r="B65" s="50" t="s">
        <v>457</v>
      </c>
      <c r="C65" s="52"/>
      <c r="D65" s="52"/>
      <c r="E65" s="53"/>
      <c r="F65" s="53"/>
      <c r="G65" s="100">
        <v>3028853.4</v>
      </c>
      <c r="H65" s="93">
        <v>4153507.49</v>
      </c>
      <c r="I65" s="110">
        <v>4153507.49</v>
      </c>
      <c r="J65" s="110">
        <f t="shared" si="0"/>
        <v>0</v>
      </c>
      <c r="K65" s="114"/>
    </row>
    <row r="66" spans="1:11" s="36" customFormat="1" x14ac:dyDescent="0.2">
      <c r="A66" s="44">
        <v>55</v>
      </c>
      <c r="B66" s="50" t="s">
        <v>467</v>
      </c>
      <c r="C66" s="52"/>
      <c r="D66" s="52"/>
      <c r="E66" s="53"/>
      <c r="F66" s="53"/>
      <c r="G66" s="100">
        <v>2192889.87</v>
      </c>
      <c r="H66" s="93">
        <v>3007139.43</v>
      </c>
      <c r="I66" s="110">
        <v>3007139.43</v>
      </c>
      <c r="J66" s="110">
        <f t="shared" si="0"/>
        <v>0</v>
      </c>
      <c r="K66" s="114"/>
    </row>
    <row r="67" spans="1:11" s="36" customFormat="1" x14ac:dyDescent="0.2">
      <c r="A67" s="44">
        <v>56</v>
      </c>
      <c r="B67" s="50" t="s">
        <v>468</v>
      </c>
      <c r="C67" s="52"/>
      <c r="D67" s="52"/>
      <c r="E67" s="53"/>
      <c r="F67" s="53"/>
      <c r="G67" s="100">
        <v>1385195.62</v>
      </c>
      <c r="H67" s="93">
        <v>1899537.43</v>
      </c>
      <c r="I67" s="110">
        <v>1899537.43</v>
      </c>
      <c r="J67" s="110">
        <f t="shared" si="0"/>
        <v>0</v>
      </c>
      <c r="K67" s="114"/>
    </row>
    <row r="68" spans="1:11" s="36" customFormat="1" x14ac:dyDescent="0.2">
      <c r="A68" s="44">
        <v>57</v>
      </c>
      <c r="B68" s="50" t="s">
        <v>473</v>
      </c>
      <c r="C68" s="52"/>
      <c r="D68" s="52"/>
      <c r="E68" s="53"/>
      <c r="F68" s="53"/>
      <c r="G68" s="100">
        <v>1037887.1</v>
      </c>
      <c r="H68" s="93">
        <v>1423268.57</v>
      </c>
      <c r="I68" s="110">
        <v>1423268.57</v>
      </c>
      <c r="J68" s="110">
        <f t="shared" si="0"/>
        <v>0</v>
      </c>
      <c r="K68" s="114"/>
    </row>
    <row r="69" spans="1:11" s="36" customFormat="1" x14ac:dyDescent="0.2">
      <c r="A69" s="44">
        <v>58</v>
      </c>
      <c r="B69" s="50" t="s">
        <v>302</v>
      </c>
      <c r="C69" s="52"/>
      <c r="D69" s="52"/>
      <c r="E69" s="53"/>
      <c r="F69" s="53"/>
      <c r="G69" s="100">
        <v>11414648.220000001</v>
      </c>
      <c r="H69" s="93">
        <v>13910899.49</v>
      </c>
      <c r="I69" s="110">
        <v>13910899.49</v>
      </c>
      <c r="J69" s="110">
        <f t="shared" si="0"/>
        <v>0</v>
      </c>
      <c r="K69" s="114"/>
    </row>
    <row r="70" spans="1:11" s="36" customFormat="1" x14ac:dyDescent="0.2">
      <c r="A70" s="44">
        <v>59</v>
      </c>
      <c r="B70" s="50" t="s">
        <v>474</v>
      </c>
      <c r="C70" s="52"/>
      <c r="D70" s="52"/>
      <c r="E70" s="53"/>
      <c r="F70" s="53"/>
      <c r="G70" s="100">
        <v>2301928.59</v>
      </c>
      <c r="H70" s="93">
        <v>3156665.7</v>
      </c>
      <c r="I70" s="110">
        <v>3156665.7</v>
      </c>
      <c r="J70" s="110">
        <f t="shared" si="0"/>
        <v>0</v>
      </c>
      <c r="K70" s="114"/>
    </row>
    <row r="71" spans="1:11" s="36" customFormat="1" x14ac:dyDescent="0.2">
      <c r="A71" s="44">
        <v>60</v>
      </c>
      <c r="B71" s="50" t="s">
        <v>481</v>
      </c>
      <c r="C71" s="52"/>
      <c r="D71" s="52"/>
      <c r="E71" s="53"/>
      <c r="F71" s="53"/>
      <c r="G71" s="100">
        <v>2281736.23</v>
      </c>
      <c r="H71" s="93">
        <v>3128975.65</v>
      </c>
      <c r="I71" s="110">
        <v>3128975.65</v>
      </c>
      <c r="J71" s="110">
        <f t="shared" si="0"/>
        <v>0</v>
      </c>
      <c r="K71" s="114"/>
    </row>
    <row r="72" spans="1:11" s="36" customFormat="1" x14ac:dyDescent="0.2">
      <c r="A72" s="44">
        <v>61</v>
      </c>
      <c r="B72" s="50" t="s">
        <v>483</v>
      </c>
      <c r="C72" s="52"/>
      <c r="D72" s="52"/>
      <c r="E72" s="53"/>
      <c r="F72" s="53"/>
      <c r="G72" s="100">
        <v>2318082.4700000002</v>
      </c>
      <c r="H72" s="93">
        <v>3178817.74</v>
      </c>
      <c r="I72" s="110">
        <v>3178817.74</v>
      </c>
      <c r="J72" s="110">
        <f t="shared" si="0"/>
        <v>0</v>
      </c>
      <c r="K72" s="114"/>
    </row>
    <row r="73" spans="1:11" s="36" customFormat="1" x14ac:dyDescent="0.2">
      <c r="A73" s="44">
        <v>62</v>
      </c>
      <c r="B73" s="50" t="s">
        <v>486</v>
      </c>
      <c r="C73" s="52"/>
      <c r="D73" s="52"/>
      <c r="E73" s="53"/>
      <c r="F73" s="53"/>
      <c r="G73" s="100">
        <v>5968860.4400000004</v>
      </c>
      <c r="H73" s="93">
        <v>8185178.7699999996</v>
      </c>
      <c r="I73" s="110">
        <v>8185178.7699999996</v>
      </c>
      <c r="J73" s="110">
        <f t="shared" si="0"/>
        <v>0</v>
      </c>
      <c r="K73" s="114"/>
    </row>
    <row r="74" spans="1:11" s="36" customFormat="1" x14ac:dyDescent="0.2">
      <c r="A74" s="44">
        <v>63</v>
      </c>
      <c r="B74" s="50" t="s">
        <v>487</v>
      </c>
      <c r="C74" s="52"/>
      <c r="D74" s="52"/>
      <c r="E74" s="53"/>
      <c r="F74" s="53"/>
      <c r="G74" s="100">
        <v>3365898.66</v>
      </c>
      <c r="H74" s="93">
        <v>4771244.18</v>
      </c>
      <c r="I74" s="110">
        <v>4771244.18</v>
      </c>
      <c r="J74" s="110">
        <f t="shared" si="0"/>
        <v>0</v>
      </c>
      <c r="K74" s="114"/>
    </row>
    <row r="75" spans="1:11" s="36" customFormat="1" x14ac:dyDescent="0.2">
      <c r="A75" s="44">
        <v>64</v>
      </c>
      <c r="B75" s="50" t="s">
        <v>495</v>
      </c>
      <c r="C75" s="52"/>
      <c r="D75" s="52"/>
      <c r="E75" s="53"/>
      <c r="F75" s="53"/>
      <c r="G75" s="100">
        <v>3906413.2</v>
      </c>
      <c r="H75" s="93">
        <v>5356917.07</v>
      </c>
      <c r="I75" s="110">
        <v>5356917.07</v>
      </c>
      <c r="J75" s="110">
        <f t="shared" si="0"/>
        <v>0</v>
      </c>
      <c r="K75" s="114"/>
    </row>
    <row r="76" spans="1:11" s="36" customFormat="1" x14ac:dyDescent="0.2">
      <c r="A76" s="44">
        <v>65</v>
      </c>
      <c r="B76" s="50" t="s">
        <v>499</v>
      </c>
      <c r="C76" s="52"/>
      <c r="D76" s="52"/>
      <c r="E76" s="53"/>
      <c r="F76" s="53"/>
      <c r="G76" s="100">
        <v>1461926.58</v>
      </c>
      <c r="H76" s="93">
        <v>2004759.62</v>
      </c>
      <c r="I76" s="110">
        <v>2004759.62</v>
      </c>
      <c r="J76" s="110">
        <f t="shared" si="0"/>
        <v>0</v>
      </c>
      <c r="K76" s="114"/>
    </row>
    <row r="77" spans="1:11" s="36" customFormat="1" x14ac:dyDescent="0.2">
      <c r="A77" s="44">
        <v>66</v>
      </c>
      <c r="B77" s="50" t="s">
        <v>500</v>
      </c>
      <c r="C77" s="52"/>
      <c r="D77" s="52"/>
      <c r="E77" s="53"/>
      <c r="F77" s="53"/>
      <c r="G77" s="100">
        <v>4232317.82</v>
      </c>
      <c r="H77" s="93">
        <v>5803834.4800000004</v>
      </c>
      <c r="I77" s="110">
        <v>5803834.4800000004</v>
      </c>
      <c r="J77" s="110">
        <f t="shared" ref="J77:J140" si="1">I77-H77</f>
        <v>0</v>
      </c>
      <c r="K77" s="114"/>
    </row>
    <row r="78" spans="1:11" s="36" customFormat="1" x14ac:dyDescent="0.2">
      <c r="A78" s="44">
        <v>67</v>
      </c>
      <c r="B78" s="50" t="s">
        <v>303</v>
      </c>
      <c r="C78" s="52"/>
      <c r="D78" s="52"/>
      <c r="E78" s="53"/>
      <c r="F78" s="53"/>
      <c r="G78" s="100">
        <v>3194958.22</v>
      </c>
      <c r="H78" s="93">
        <v>4528931.9000000004</v>
      </c>
      <c r="I78" s="110">
        <v>4528931.9000000004</v>
      </c>
      <c r="J78" s="110">
        <f t="shared" si="1"/>
        <v>0</v>
      </c>
      <c r="K78" s="114"/>
    </row>
    <row r="79" spans="1:11" s="36" customFormat="1" x14ac:dyDescent="0.2">
      <c r="A79" s="44">
        <v>68</v>
      </c>
      <c r="B79" s="50" t="s">
        <v>304</v>
      </c>
      <c r="C79" s="52"/>
      <c r="D79" s="52"/>
      <c r="E79" s="53"/>
      <c r="F79" s="53"/>
      <c r="G79" s="100">
        <v>1790804.61</v>
      </c>
      <c r="H79" s="93">
        <v>2538509.6</v>
      </c>
      <c r="I79" s="110">
        <v>2538509.6</v>
      </c>
      <c r="J79" s="110">
        <f t="shared" si="1"/>
        <v>0</v>
      </c>
      <c r="K79" s="114"/>
    </row>
    <row r="80" spans="1:11" s="36" customFormat="1" x14ac:dyDescent="0.2">
      <c r="A80" s="44">
        <v>69</v>
      </c>
      <c r="B80" s="50" t="s">
        <v>305</v>
      </c>
      <c r="C80" s="52"/>
      <c r="D80" s="52"/>
      <c r="E80" s="53"/>
      <c r="F80" s="53"/>
      <c r="G80" s="100">
        <v>1790804.61</v>
      </c>
      <c r="H80" s="93">
        <v>2538509.6</v>
      </c>
      <c r="I80" s="110">
        <v>2538509.6</v>
      </c>
      <c r="J80" s="110">
        <f t="shared" si="1"/>
        <v>0</v>
      </c>
      <c r="K80" s="114"/>
    </row>
    <row r="81" spans="1:11" s="36" customFormat="1" x14ac:dyDescent="0.2">
      <c r="A81" s="44">
        <v>70</v>
      </c>
      <c r="B81" s="50" t="s">
        <v>306</v>
      </c>
      <c r="C81" s="52"/>
      <c r="D81" s="52"/>
      <c r="E81" s="53"/>
      <c r="F81" s="53"/>
      <c r="G81" s="100">
        <v>1855924.77</v>
      </c>
      <c r="H81" s="93">
        <v>2630819.04</v>
      </c>
      <c r="I81" s="110">
        <v>2630819.04</v>
      </c>
      <c r="J81" s="110">
        <f t="shared" si="1"/>
        <v>0</v>
      </c>
      <c r="K81" s="114"/>
    </row>
    <row r="82" spans="1:11" s="36" customFormat="1" x14ac:dyDescent="0.2">
      <c r="A82" s="44">
        <v>71</v>
      </c>
      <c r="B82" s="50" t="s">
        <v>501</v>
      </c>
      <c r="C82" s="52"/>
      <c r="D82" s="52"/>
      <c r="E82" s="53"/>
      <c r="F82" s="53"/>
      <c r="G82" s="100">
        <v>1772888.86</v>
      </c>
      <c r="H82" s="93">
        <v>2431186.39</v>
      </c>
      <c r="I82" s="110">
        <v>2431186.39</v>
      </c>
      <c r="J82" s="110">
        <f t="shared" si="1"/>
        <v>0</v>
      </c>
      <c r="K82" s="114"/>
    </row>
    <row r="83" spans="1:11" s="36" customFormat="1" ht="25.5" x14ac:dyDescent="0.2">
      <c r="A83" s="44">
        <v>72</v>
      </c>
      <c r="B83" s="50" t="s">
        <v>502</v>
      </c>
      <c r="C83" s="52"/>
      <c r="D83" s="52"/>
      <c r="E83" s="53"/>
      <c r="F83" s="53"/>
      <c r="G83" s="100">
        <v>1966735.47</v>
      </c>
      <c r="H83" s="93">
        <v>2697010.87</v>
      </c>
      <c r="I83" s="110">
        <v>3658917.49</v>
      </c>
      <c r="J83" s="110">
        <f t="shared" si="1"/>
        <v>961906.62000000011</v>
      </c>
      <c r="K83" s="114" t="s">
        <v>735</v>
      </c>
    </row>
    <row r="84" spans="1:11" s="36" customFormat="1" x14ac:dyDescent="0.2">
      <c r="A84" s="44">
        <v>73</v>
      </c>
      <c r="B84" s="50" t="s">
        <v>508</v>
      </c>
      <c r="C84" s="52"/>
      <c r="D84" s="52"/>
      <c r="E84" s="53"/>
      <c r="F84" s="53"/>
      <c r="G84" s="100">
        <v>1453849.63</v>
      </c>
      <c r="H84" s="93">
        <v>1993683.6</v>
      </c>
      <c r="I84" s="110">
        <v>1993683.6</v>
      </c>
      <c r="J84" s="110">
        <f t="shared" si="1"/>
        <v>0</v>
      </c>
      <c r="K84" s="114"/>
    </row>
    <row r="85" spans="1:11" s="36" customFormat="1" x14ac:dyDescent="0.2">
      <c r="A85" s="44">
        <v>74</v>
      </c>
      <c r="B85" s="50" t="s">
        <v>530</v>
      </c>
      <c r="C85" s="52"/>
      <c r="D85" s="52"/>
      <c r="E85" s="53"/>
      <c r="F85" s="53"/>
      <c r="G85" s="100">
        <v>2455390.4900000002</v>
      </c>
      <c r="H85" s="93">
        <v>3367110.08</v>
      </c>
      <c r="I85" s="110">
        <v>3367110.08</v>
      </c>
      <c r="J85" s="110">
        <f t="shared" si="1"/>
        <v>0</v>
      </c>
      <c r="K85" s="114"/>
    </row>
    <row r="86" spans="1:11" s="36" customFormat="1" x14ac:dyDescent="0.2">
      <c r="A86" s="44">
        <v>75</v>
      </c>
      <c r="B86" s="50" t="s">
        <v>509</v>
      </c>
      <c r="C86" s="52"/>
      <c r="D86" s="52"/>
      <c r="E86" s="53"/>
      <c r="F86" s="53"/>
      <c r="G86" s="100">
        <v>1056831.49</v>
      </c>
      <c r="H86" s="93">
        <v>2126526.4</v>
      </c>
      <c r="I86" s="110">
        <v>2126526.4</v>
      </c>
      <c r="J86" s="110">
        <f t="shared" si="1"/>
        <v>0</v>
      </c>
      <c r="K86" s="114"/>
    </row>
    <row r="87" spans="1:11" s="36" customFormat="1" x14ac:dyDescent="0.2">
      <c r="A87" s="44">
        <v>76</v>
      </c>
      <c r="B87" s="50" t="s">
        <v>511</v>
      </c>
      <c r="C87" s="52"/>
      <c r="D87" s="52"/>
      <c r="E87" s="53"/>
      <c r="F87" s="53"/>
      <c r="G87" s="100">
        <v>2471544.38</v>
      </c>
      <c r="H87" s="93">
        <v>3389262.11</v>
      </c>
      <c r="I87" s="110">
        <v>3389262.11</v>
      </c>
      <c r="J87" s="110">
        <f t="shared" si="1"/>
        <v>0</v>
      </c>
      <c r="K87" s="114"/>
    </row>
    <row r="88" spans="1:11" s="36" customFormat="1" x14ac:dyDescent="0.2">
      <c r="A88" s="44">
        <v>77</v>
      </c>
      <c r="B88" s="50" t="s">
        <v>512</v>
      </c>
      <c r="C88" s="52"/>
      <c r="D88" s="52"/>
      <c r="E88" s="53"/>
      <c r="F88" s="53"/>
      <c r="G88" s="100">
        <v>2471544.38</v>
      </c>
      <c r="H88" s="93">
        <v>3389262.11</v>
      </c>
      <c r="I88" s="110">
        <v>3389262.11</v>
      </c>
      <c r="J88" s="110">
        <f t="shared" si="1"/>
        <v>0</v>
      </c>
      <c r="K88" s="114"/>
    </row>
    <row r="89" spans="1:11" s="36" customFormat="1" x14ac:dyDescent="0.2">
      <c r="A89" s="44">
        <v>78</v>
      </c>
      <c r="B89" s="50" t="s">
        <v>513</v>
      </c>
      <c r="C89" s="52"/>
      <c r="D89" s="52"/>
      <c r="E89" s="53"/>
      <c r="F89" s="53"/>
      <c r="G89" s="100">
        <v>2471544.38</v>
      </c>
      <c r="H89" s="93">
        <v>3389262.11</v>
      </c>
      <c r="I89" s="110">
        <v>3389262.11</v>
      </c>
      <c r="J89" s="110">
        <f t="shared" si="1"/>
        <v>0</v>
      </c>
      <c r="K89" s="114"/>
    </row>
    <row r="90" spans="1:11" s="36" customFormat="1" x14ac:dyDescent="0.2">
      <c r="A90" s="44">
        <v>79</v>
      </c>
      <c r="B90" s="50" t="s">
        <v>518</v>
      </c>
      <c r="C90" s="52"/>
      <c r="D90" s="52"/>
      <c r="E90" s="53"/>
      <c r="F90" s="53"/>
      <c r="G90" s="100">
        <v>2261543.88</v>
      </c>
      <c r="H90" s="93">
        <v>3101285.6</v>
      </c>
      <c r="I90" s="110">
        <v>3101285.6</v>
      </c>
      <c r="J90" s="110">
        <f t="shared" si="1"/>
        <v>0</v>
      </c>
      <c r="K90" s="114"/>
    </row>
    <row r="91" spans="1:11" s="36" customFormat="1" x14ac:dyDescent="0.2">
      <c r="A91" s="44">
        <v>80</v>
      </c>
      <c r="B91" s="50" t="s">
        <v>519</v>
      </c>
      <c r="C91" s="52"/>
      <c r="D91" s="52"/>
      <c r="E91" s="53"/>
      <c r="F91" s="53"/>
      <c r="G91" s="100">
        <v>2305967.06</v>
      </c>
      <c r="H91" s="93">
        <v>3162203.71</v>
      </c>
      <c r="I91" s="110">
        <v>3162203.71</v>
      </c>
      <c r="J91" s="110">
        <f t="shared" si="1"/>
        <v>0</v>
      </c>
      <c r="K91" s="114"/>
    </row>
    <row r="92" spans="1:11" s="36" customFormat="1" x14ac:dyDescent="0.2">
      <c r="A92" s="44">
        <v>81</v>
      </c>
      <c r="B92" s="50" t="s">
        <v>520</v>
      </c>
      <c r="C92" s="52"/>
      <c r="D92" s="52"/>
      <c r="E92" s="53"/>
      <c r="F92" s="53"/>
      <c r="G92" s="100">
        <v>2281736.23</v>
      </c>
      <c r="H92" s="93">
        <v>3128975.65</v>
      </c>
      <c r="I92" s="110">
        <v>3128975.65</v>
      </c>
      <c r="J92" s="110">
        <f t="shared" si="1"/>
        <v>0</v>
      </c>
      <c r="K92" s="114"/>
    </row>
    <row r="93" spans="1:11" s="36" customFormat="1" x14ac:dyDescent="0.2">
      <c r="A93" s="44">
        <v>82</v>
      </c>
      <c r="B93" s="50" t="s">
        <v>521</v>
      </c>
      <c r="C93" s="52"/>
      <c r="D93" s="52"/>
      <c r="E93" s="53"/>
      <c r="F93" s="53"/>
      <c r="G93" s="100">
        <v>2281736.23</v>
      </c>
      <c r="H93" s="93">
        <v>3128975.65</v>
      </c>
      <c r="I93" s="110">
        <v>3128975.65</v>
      </c>
      <c r="J93" s="110">
        <f t="shared" si="1"/>
        <v>0</v>
      </c>
      <c r="K93" s="114"/>
    </row>
    <row r="94" spans="1:11" s="36" customFormat="1" ht="51" x14ac:dyDescent="0.2">
      <c r="A94" s="44">
        <v>83</v>
      </c>
      <c r="B94" s="50" t="s">
        <v>439</v>
      </c>
      <c r="C94" s="52"/>
      <c r="D94" s="52"/>
      <c r="E94" s="53"/>
      <c r="F94" s="53"/>
      <c r="G94" s="100">
        <v>7144055.5599999996</v>
      </c>
      <c r="H94" s="93">
        <v>9796739.6899999995</v>
      </c>
      <c r="I94" s="110">
        <v>13490950.449999999</v>
      </c>
      <c r="J94" s="110">
        <f t="shared" si="1"/>
        <v>3694210.76</v>
      </c>
      <c r="K94" s="130" t="s">
        <v>748</v>
      </c>
    </row>
    <row r="95" spans="1:11" s="36" customFormat="1" x14ac:dyDescent="0.2">
      <c r="A95" s="44">
        <v>84</v>
      </c>
      <c r="B95" s="50" t="s">
        <v>523</v>
      </c>
      <c r="C95" s="52"/>
      <c r="D95" s="52"/>
      <c r="E95" s="53"/>
      <c r="F95" s="53"/>
      <c r="G95" s="100">
        <v>2285774.7000000002</v>
      </c>
      <c r="H95" s="93">
        <v>3134513.66</v>
      </c>
      <c r="I95" s="110">
        <v>3134513.66</v>
      </c>
      <c r="J95" s="110">
        <f t="shared" si="1"/>
        <v>0</v>
      </c>
      <c r="K95" s="114"/>
    </row>
    <row r="96" spans="1:11" s="36" customFormat="1" x14ac:dyDescent="0.2">
      <c r="A96" s="44">
        <v>85</v>
      </c>
      <c r="B96" s="50" t="s">
        <v>524</v>
      </c>
      <c r="C96" s="52"/>
      <c r="D96" s="52"/>
      <c r="E96" s="53"/>
      <c r="F96" s="53"/>
      <c r="G96" s="100">
        <v>3992680.27</v>
      </c>
      <c r="H96" s="93">
        <v>5659722.5499999998</v>
      </c>
      <c r="I96" s="110">
        <v>5659722.5499999998</v>
      </c>
      <c r="J96" s="110">
        <f t="shared" si="1"/>
        <v>0</v>
      </c>
      <c r="K96" s="114"/>
    </row>
    <row r="97" spans="1:11" s="36" customFormat="1" x14ac:dyDescent="0.2">
      <c r="A97" s="44">
        <v>86</v>
      </c>
      <c r="B97" s="50" t="s">
        <v>535</v>
      </c>
      <c r="C97" s="52"/>
      <c r="D97" s="52"/>
      <c r="E97" s="53"/>
      <c r="F97" s="53"/>
      <c r="G97" s="100">
        <v>1816038.67</v>
      </c>
      <c r="H97" s="93">
        <v>2574279.5099999998</v>
      </c>
      <c r="I97" s="110">
        <v>2574279.5099999998</v>
      </c>
      <c r="J97" s="110">
        <f t="shared" si="1"/>
        <v>0</v>
      </c>
      <c r="K97" s="114"/>
    </row>
    <row r="98" spans="1:11" s="36" customFormat="1" ht="51" x14ac:dyDescent="0.2">
      <c r="A98" s="44">
        <v>87</v>
      </c>
      <c r="B98" s="50" t="s">
        <v>536</v>
      </c>
      <c r="C98" s="52"/>
      <c r="D98" s="52"/>
      <c r="E98" s="53"/>
      <c r="F98" s="53"/>
      <c r="G98" s="100">
        <v>3230776.96</v>
      </c>
      <c r="H98" s="93">
        <v>4430408</v>
      </c>
      <c r="I98" s="110">
        <v>6128440</v>
      </c>
      <c r="J98" s="110">
        <f t="shared" si="1"/>
        <v>1698032</v>
      </c>
      <c r="K98" s="130" t="s">
        <v>748</v>
      </c>
    </row>
    <row r="99" spans="1:11" s="36" customFormat="1" x14ac:dyDescent="0.2">
      <c r="A99" s="44">
        <v>88</v>
      </c>
      <c r="B99" s="50" t="s">
        <v>308</v>
      </c>
      <c r="C99" s="52"/>
      <c r="D99" s="52"/>
      <c r="E99" s="53"/>
      <c r="F99" s="53"/>
      <c r="G99" s="100">
        <v>3988610.26</v>
      </c>
      <c r="H99" s="93">
        <v>5653953.21</v>
      </c>
      <c r="I99" s="110">
        <v>5653953.21</v>
      </c>
      <c r="J99" s="110">
        <f t="shared" si="1"/>
        <v>0</v>
      </c>
      <c r="K99" s="114"/>
    </row>
    <row r="100" spans="1:11" s="36" customFormat="1" x14ac:dyDescent="0.2">
      <c r="A100" s="44">
        <v>89</v>
      </c>
      <c r="B100" s="50" t="s">
        <v>539</v>
      </c>
      <c r="C100" s="52"/>
      <c r="D100" s="52"/>
      <c r="E100" s="53"/>
      <c r="F100" s="53"/>
      <c r="G100" s="100">
        <v>9131718.5800000001</v>
      </c>
      <c r="H100" s="93">
        <v>11128719.6</v>
      </c>
      <c r="I100" s="110">
        <v>11128719.6</v>
      </c>
      <c r="J100" s="110">
        <f t="shared" si="1"/>
        <v>0</v>
      </c>
      <c r="K100" s="114"/>
    </row>
    <row r="101" spans="1:11" s="36" customFormat="1" x14ac:dyDescent="0.2">
      <c r="A101" s="44">
        <v>90</v>
      </c>
      <c r="B101" s="50" t="s">
        <v>309</v>
      </c>
      <c r="C101" s="52"/>
      <c r="D101" s="52"/>
      <c r="E101" s="53"/>
      <c r="F101" s="53"/>
      <c r="G101" s="100">
        <v>3272288.42</v>
      </c>
      <c r="H101" s="93">
        <v>4638549.3600000003</v>
      </c>
      <c r="I101" s="110">
        <v>4638549.3600000003</v>
      </c>
      <c r="J101" s="110">
        <f t="shared" si="1"/>
        <v>0</v>
      </c>
      <c r="K101" s="114"/>
    </row>
    <row r="102" spans="1:11" s="36" customFormat="1" ht="25.5" x14ac:dyDescent="0.2">
      <c r="A102" s="44">
        <v>91</v>
      </c>
      <c r="B102" s="50" t="s">
        <v>537</v>
      </c>
      <c r="C102" s="52"/>
      <c r="D102" s="52"/>
      <c r="E102" s="53"/>
      <c r="F102" s="53"/>
      <c r="G102" s="100">
        <v>3747701.28</v>
      </c>
      <c r="H102" s="93">
        <v>5139273.28</v>
      </c>
      <c r="I102" s="110">
        <v>6194927.2999999998</v>
      </c>
      <c r="J102" s="110">
        <f t="shared" si="1"/>
        <v>1055654.0199999996</v>
      </c>
      <c r="K102" s="129" t="s">
        <v>735</v>
      </c>
    </row>
    <row r="103" spans="1:11" s="36" customFormat="1" ht="25.5" x14ac:dyDescent="0.2">
      <c r="A103" s="44">
        <v>92</v>
      </c>
      <c r="B103" s="50" t="s">
        <v>538</v>
      </c>
      <c r="C103" s="52"/>
      <c r="D103" s="52"/>
      <c r="E103" s="53"/>
      <c r="F103" s="53"/>
      <c r="G103" s="100">
        <v>2350390.2400000002</v>
      </c>
      <c r="H103" s="93">
        <v>3223121.82</v>
      </c>
      <c r="I103" s="112">
        <v>0</v>
      </c>
      <c r="J103" s="110">
        <f t="shared" si="1"/>
        <v>-3223121.82</v>
      </c>
      <c r="K103" s="114" t="s">
        <v>736</v>
      </c>
    </row>
    <row r="104" spans="1:11" s="36" customFormat="1" x14ac:dyDescent="0.2">
      <c r="A104" s="44">
        <v>93</v>
      </c>
      <c r="B104" s="50" t="s">
        <v>540</v>
      </c>
      <c r="C104" s="52"/>
      <c r="D104" s="52"/>
      <c r="E104" s="53"/>
      <c r="F104" s="53"/>
      <c r="G104" s="100">
        <v>2192889.87</v>
      </c>
      <c r="H104" s="93">
        <v>3007139.43</v>
      </c>
      <c r="I104" s="110">
        <v>3007139.43</v>
      </c>
      <c r="J104" s="110">
        <f t="shared" si="1"/>
        <v>0</v>
      </c>
      <c r="K104" s="114"/>
    </row>
    <row r="105" spans="1:11" s="36" customFormat="1" ht="25.5" x14ac:dyDescent="0.2">
      <c r="A105" s="44">
        <v>94</v>
      </c>
      <c r="B105" s="50" t="s">
        <v>541</v>
      </c>
      <c r="C105" s="52"/>
      <c r="D105" s="52"/>
      <c r="E105" s="53"/>
      <c r="F105" s="53"/>
      <c r="G105" s="100">
        <v>3057122.7</v>
      </c>
      <c r="H105" s="93">
        <v>4192273.57</v>
      </c>
      <c r="I105" s="110">
        <v>5521392.3099999996</v>
      </c>
      <c r="J105" s="110">
        <f t="shared" si="1"/>
        <v>1329118.7399999998</v>
      </c>
      <c r="K105" s="129" t="s">
        <v>735</v>
      </c>
    </row>
    <row r="106" spans="1:11" s="36" customFormat="1" x14ac:dyDescent="0.2">
      <c r="A106" s="44">
        <v>95</v>
      </c>
      <c r="B106" s="50" t="s">
        <v>542</v>
      </c>
      <c r="C106" s="52"/>
      <c r="D106" s="52"/>
      <c r="E106" s="53"/>
      <c r="F106" s="53"/>
      <c r="G106" s="100">
        <v>1833465.93</v>
      </c>
      <c r="H106" s="93">
        <v>2514256.5499999998</v>
      </c>
      <c r="I106" s="110">
        <v>2514256.5499999998</v>
      </c>
      <c r="J106" s="110">
        <f t="shared" si="1"/>
        <v>0</v>
      </c>
      <c r="K106" s="114"/>
    </row>
    <row r="107" spans="1:11" s="36" customFormat="1" x14ac:dyDescent="0.2">
      <c r="A107" s="44">
        <v>96</v>
      </c>
      <c r="B107" s="50" t="s">
        <v>545</v>
      </c>
      <c r="C107" s="52"/>
      <c r="D107" s="52"/>
      <c r="E107" s="53"/>
      <c r="F107" s="53"/>
      <c r="G107" s="100">
        <v>4510972.34</v>
      </c>
      <c r="H107" s="93">
        <v>6185957.1799999997</v>
      </c>
      <c r="I107" s="110">
        <v>6185957.1799999997</v>
      </c>
      <c r="J107" s="110">
        <f t="shared" si="1"/>
        <v>0</v>
      </c>
      <c r="K107" s="114"/>
    </row>
    <row r="108" spans="1:11" s="36" customFormat="1" ht="25.5" x14ac:dyDescent="0.2">
      <c r="A108" s="44">
        <v>97</v>
      </c>
      <c r="B108" s="50" t="s">
        <v>546</v>
      </c>
      <c r="C108" s="52"/>
      <c r="D108" s="52"/>
      <c r="E108" s="53"/>
      <c r="F108" s="53"/>
      <c r="G108" s="100">
        <v>1575811.46</v>
      </c>
      <c r="H108" s="93">
        <v>2160931.4900000002</v>
      </c>
      <c r="I108" s="110">
        <v>2933209.11</v>
      </c>
      <c r="J108" s="110">
        <f t="shared" si="1"/>
        <v>772277.61999999965</v>
      </c>
      <c r="K108" s="114" t="s">
        <v>735</v>
      </c>
    </row>
    <row r="109" spans="1:11" s="36" customFormat="1" x14ac:dyDescent="0.2">
      <c r="A109" s="44">
        <v>98</v>
      </c>
      <c r="B109" s="50" t="s">
        <v>547</v>
      </c>
      <c r="C109" s="52"/>
      <c r="D109" s="52"/>
      <c r="E109" s="53"/>
      <c r="F109" s="53"/>
      <c r="G109" s="100">
        <v>4452591.45</v>
      </c>
      <c r="H109" s="93">
        <v>6311657.96</v>
      </c>
      <c r="I109" s="110">
        <v>6311657.96</v>
      </c>
      <c r="J109" s="110">
        <f t="shared" si="1"/>
        <v>0</v>
      </c>
      <c r="K109" s="114"/>
    </row>
    <row r="110" spans="1:11" s="36" customFormat="1" x14ac:dyDescent="0.2">
      <c r="A110" s="44">
        <v>99</v>
      </c>
      <c r="B110" s="50" t="s">
        <v>548</v>
      </c>
      <c r="C110" s="52"/>
      <c r="D110" s="52"/>
      <c r="E110" s="53"/>
      <c r="F110" s="53"/>
      <c r="G110" s="100">
        <v>2927891.62</v>
      </c>
      <c r="H110" s="93">
        <v>4015057.25</v>
      </c>
      <c r="I110" s="110">
        <v>4015057.25</v>
      </c>
      <c r="J110" s="110">
        <f t="shared" si="1"/>
        <v>0</v>
      </c>
      <c r="K110" s="114"/>
    </row>
    <row r="111" spans="1:11" s="36" customFormat="1" x14ac:dyDescent="0.2">
      <c r="A111" s="44">
        <v>100</v>
      </c>
      <c r="B111" s="50" t="s">
        <v>550</v>
      </c>
      <c r="C111" s="52"/>
      <c r="D111" s="52"/>
      <c r="E111" s="53"/>
      <c r="F111" s="53"/>
      <c r="G111" s="100">
        <v>1566926.82</v>
      </c>
      <c r="H111" s="93">
        <v>2148747.89</v>
      </c>
      <c r="I111" s="110">
        <v>2148747.89</v>
      </c>
      <c r="J111" s="110">
        <f t="shared" si="1"/>
        <v>0</v>
      </c>
      <c r="K111" s="114"/>
    </row>
    <row r="112" spans="1:11" s="36" customFormat="1" x14ac:dyDescent="0.2">
      <c r="A112" s="44">
        <v>101</v>
      </c>
      <c r="B112" s="50" t="s">
        <v>549</v>
      </c>
      <c r="C112" s="52"/>
      <c r="D112" s="52"/>
      <c r="E112" s="53"/>
      <c r="F112" s="53"/>
      <c r="G112" s="100">
        <v>1532599.82</v>
      </c>
      <c r="H112" s="93">
        <v>2101674.79</v>
      </c>
      <c r="I112" s="110">
        <v>2101674.79</v>
      </c>
      <c r="J112" s="110">
        <f t="shared" si="1"/>
        <v>0</v>
      </c>
      <c r="K112" s="114"/>
    </row>
    <row r="113" spans="1:11" s="36" customFormat="1" ht="25.5" x14ac:dyDescent="0.2">
      <c r="A113" s="44">
        <v>102</v>
      </c>
      <c r="B113" s="50" t="s">
        <v>551</v>
      </c>
      <c r="C113" s="52"/>
      <c r="D113" s="52"/>
      <c r="E113" s="53"/>
      <c r="F113" s="53"/>
      <c r="G113" s="100">
        <v>1627503.9</v>
      </c>
      <c r="H113" s="93">
        <v>2231818.0299999998</v>
      </c>
      <c r="I113" s="112">
        <v>0</v>
      </c>
      <c r="J113" s="110">
        <f t="shared" si="1"/>
        <v>-2231818.0299999998</v>
      </c>
      <c r="K113" s="114" t="s">
        <v>736</v>
      </c>
    </row>
    <row r="114" spans="1:11" s="36" customFormat="1" ht="25.5" x14ac:dyDescent="0.2">
      <c r="A114" s="44">
        <v>103</v>
      </c>
      <c r="B114" s="50" t="s">
        <v>552</v>
      </c>
      <c r="C114" s="52"/>
      <c r="D114" s="52"/>
      <c r="E114" s="53"/>
      <c r="F114" s="53"/>
      <c r="G114" s="100">
        <v>1768850.39</v>
      </c>
      <c r="H114" s="93">
        <v>2425648.38</v>
      </c>
      <c r="I114" s="112">
        <v>0</v>
      </c>
      <c r="J114" s="110">
        <f t="shared" si="1"/>
        <v>-2425648.38</v>
      </c>
      <c r="K114" s="114" t="s">
        <v>736</v>
      </c>
    </row>
    <row r="115" spans="1:11" s="36" customFormat="1" x14ac:dyDescent="0.2">
      <c r="A115" s="44">
        <v>104</v>
      </c>
      <c r="B115" s="50" t="s">
        <v>558</v>
      </c>
      <c r="C115" s="52"/>
      <c r="D115" s="52"/>
      <c r="E115" s="53"/>
      <c r="F115" s="53"/>
      <c r="G115" s="100">
        <v>4691895.8499999996</v>
      </c>
      <c r="H115" s="93">
        <v>6434060.0199999996</v>
      </c>
      <c r="I115" s="110">
        <v>6434060.0199999996</v>
      </c>
      <c r="J115" s="110">
        <f t="shared" si="1"/>
        <v>0</v>
      </c>
      <c r="K115" s="114"/>
    </row>
    <row r="116" spans="1:11" s="36" customFormat="1" x14ac:dyDescent="0.2">
      <c r="A116" s="44">
        <v>105</v>
      </c>
      <c r="B116" s="50" t="s">
        <v>559</v>
      </c>
      <c r="C116" s="52"/>
      <c r="D116" s="52"/>
      <c r="E116" s="53"/>
      <c r="F116" s="53"/>
      <c r="G116" s="100">
        <v>4260587.12</v>
      </c>
      <c r="H116" s="93">
        <v>5842600.5599999996</v>
      </c>
      <c r="I116" s="110">
        <v>5842600.5599999996</v>
      </c>
      <c r="J116" s="110">
        <f t="shared" si="1"/>
        <v>0</v>
      </c>
      <c r="K116" s="114"/>
    </row>
    <row r="117" spans="1:11" s="36" customFormat="1" x14ac:dyDescent="0.2">
      <c r="A117" s="44">
        <v>106</v>
      </c>
      <c r="B117" s="50" t="s">
        <v>560</v>
      </c>
      <c r="C117" s="52"/>
      <c r="D117" s="52"/>
      <c r="E117" s="53"/>
      <c r="F117" s="53"/>
      <c r="G117" s="100">
        <v>4846165.4400000004</v>
      </c>
      <c r="H117" s="93">
        <v>6645612</v>
      </c>
      <c r="I117" s="110">
        <v>6645612</v>
      </c>
      <c r="J117" s="110">
        <f t="shared" si="1"/>
        <v>0</v>
      </c>
      <c r="K117" s="114"/>
    </row>
    <row r="118" spans="1:11" s="36" customFormat="1" x14ac:dyDescent="0.2">
      <c r="A118" s="44">
        <v>107</v>
      </c>
      <c r="B118" s="50" t="s">
        <v>555</v>
      </c>
      <c r="C118" s="52"/>
      <c r="D118" s="52"/>
      <c r="E118" s="53"/>
      <c r="F118" s="53"/>
      <c r="G118" s="100">
        <v>2798660.55</v>
      </c>
      <c r="H118" s="93">
        <v>3837840.93</v>
      </c>
      <c r="I118" s="110">
        <v>3837840.93</v>
      </c>
      <c r="J118" s="110">
        <f t="shared" si="1"/>
        <v>0</v>
      </c>
      <c r="K118" s="114"/>
    </row>
    <row r="119" spans="1:11" s="36" customFormat="1" x14ac:dyDescent="0.2">
      <c r="A119" s="44">
        <v>108</v>
      </c>
      <c r="B119" s="45" t="s">
        <v>556</v>
      </c>
      <c r="C119" s="52"/>
      <c r="D119" s="52"/>
      <c r="E119" s="53"/>
      <c r="F119" s="53"/>
      <c r="G119" s="100">
        <v>2879429.97</v>
      </c>
      <c r="H119" s="93">
        <v>3948601.13</v>
      </c>
      <c r="I119" s="110">
        <v>3948601.13</v>
      </c>
      <c r="J119" s="110">
        <f t="shared" si="1"/>
        <v>0</v>
      </c>
      <c r="K119" s="114"/>
    </row>
    <row r="120" spans="1:11" s="36" customFormat="1" x14ac:dyDescent="0.2">
      <c r="A120" s="44">
        <v>109</v>
      </c>
      <c r="B120" s="45" t="s">
        <v>557</v>
      </c>
      <c r="C120" s="52"/>
      <c r="D120" s="52"/>
      <c r="E120" s="53"/>
      <c r="F120" s="53"/>
      <c r="G120" s="100">
        <v>2592698.52</v>
      </c>
      <c r="H120" s="93">
        <v>3555402.42</v>
      </c>
      <c r="I120" s="110">
        <v>3555402.42</v>
      </c>
      <c r="J120" s="110">
        <f t="shared" si="1"/>
        <v>0</v>
      </c>
      <c r="K120" s="114"/>
    </row>
    <row r="121" spans="1:11" s="36" customFormat="1" x14ac:dyDescent="0.2">
      <c r="A121" s="44">
        <v>110</v>
      </c>
      <c r="B121" s="50" t="s">
        <v>553</v>
      </c>
      <c r="C121" s="52"/>
      <c r="D121" s="52"/>
      <c r="E121" s="53"/>
      <c r="F121" s="53"/>
      <c r="G121" s="100">
        <v>4531164.6900000004</v>
      </c>
      <c r="H121" s="93">
        <v>5665821.0199999996</v>
      </c>
      <c r="I121" s="110">
        <v>5665821.0199999996</v>
      </c>
      <c r="J121" s="110">
        <f t="shared" si="1"/>
        <v>0</v>
      </c>
      <c r="K121" s="114"/>
    </row>
    <row r="122" spans="1:11" s="36" customFormat="1" x14ac:dyDescent="0.2">
      <c r="A122" s="44">
        <v>111</v>
      </c>
      <c r="B122" s="50" t="s">
        <v>554</v>
      </c>
      <c r="C122" s="52"/>
      <c r="D122" s="52"/>
      <c r="E122" s="53"/>
      <c r="F122" s="53"/>
      <c r="G122" s="100">
        <v>2633083.23</v>
      </c>
      <c r="H122" s="93">
        <v>3610782.53</v>
      </c>
      <c r="I122" s="110">
        <v>3610782.53</v>
      </c>
      <c r="J122" s="110">
        <f t="shared" si="1"/>
        <v>0</v>
      </c>
      <c r="K122" s="114"/>
    </row>
    <row r="123" spans="1:11" s="36" customFormat="1" ht="25.5" x14ac:dyDescent="0.2">
      <c r="A123" s="44">
        <v>112</v>
      </c>
      <c r="B123" s="50" t="s">
        <v>561</v>
      </c>
      <c r="C123" s="52"/>
      <c r="D123" s="52"/>
      <c r="E123" s="53"/>
      <c r="F123" s="53"/>
      <c r="G123" s="100">
        <v>1098464.17</v>
      </c>
      <c r="H123" s="93">
        <v>1506338.72</v>
      </c>
      <c r="I123" s="110">
        <v>2440055.64</v>
      </c>
      <c r="J123" s="110">
        <f t="shared" si="1"/>
        <v>933716.92000000016</v>
      </c>
      <c r="K123" s="114" t="s">
        <v>735</v>
      </c>
    </row>
    <row r="124" spans="1:11" s="36" customFormat="1" ht="25.5" x14ac:dyDescent="0.2">
      <c r="A124" s="44">
        <v>113</v>
      </c>
      <c r="B124" s="50" t="s">
        <v>562</v>
      </c>
      <c r="C124" s="52"/>
      <c r="D124" s="52"/>
      <c r="E124" s="53"/>
      <c r="F124" s="53"/>
      <c r="G124" s="100">
        <v>1098464.17</v>
      </c>
      <c r="H124" s="93">
        <v>1506338.72</v>
      </c>
      <c r="I124" s="110">
        <v>2440055.64</v>
      </c>
      <c r="J124" s="110">
        <f t="shared" si="1"/>
        <v>933716.92000000016</v>
      </c>
      <c r="K124" s="114" t="s">
        <v>735</v>
      </c>
    </row>
    <row r="125" spans="1:11" s="36" customFormat="1" ht="51" x14ac:dyDescent="0.2">
      <c r="A125" s="44">
        <v>114</v>
      </c>
      <c r="B125" s="50" t="s">
        <v>563</v>
      </c>
      <c r="C125" s="52"/>
      <c r="D125" s="52"/>
      <c r="E125" s="53"/>
      <c r="F125" s="53"/>
      <c r="G125" s="100">
        <v>1554811.41</v>
      </c>
      <c r="H125" s="93">
        <v>2132133.86</v>
      </c>
      <c r="I125" s="110">
        <v>2975249.25</v>
      </c>
      <c r="J125" s="110">
        <f t="shared" si="1"/>
        <v>843115.39000000013</v>
      </c>
      <c r="K125" s="130" t="s">
        <v>748</v>
      </c>
    </row>
    <row r="126" spans="1:11" s="36" customFormat="1" x14ac:dyDescent="0.2">
      <c r="A126" s="44">
        <v>115</v>
      </c>
      <c r="B126" s="50" t="s">
        <v>564</v>
      </c>
      <c r="C126" s="52"/>
      <c r="D126" s="52"/>
      <c r="E126" s="53"/>
      <c r="F126" s="53"/>
      <c r="G126" s="100">
        <v>2253466.9300000002</v>
      </c>
      <c r="H126" s="93">
        <v>3090209.58</v>
      </c>
      <c r="I126" s="110">
        <v>3090209.58</v>
      </c>
      <c r="J126" s="110">
        <f t="shared" si="1"/>
        <v>0</v>
      </c>
      <c r="K126" s="114"/>
    </row>
    <row r="127" spans="1:11" s="36" customFormat="1" ht="51" x14ac:dyDescent="0.2">
      <c r="A127" s="44">
        <v>116</v>
      </c>
      <c r="B127" s="50" t="s">
        <v>565</v>
      </c>
      <c r="C127" s="52"/>
      <c r="D127" s="52"/>
      <c r="E127" s="53"/>
      <c r="F127" s="53"/>
      <c r="G127" s="100">
        <v>4321164.1900000004</v>
      </c>
      <c r="H127" s="93">
        <v>5925670.7000000002</v>
      </c>
      <c r="I127" s="110">
        <v>8179913.4900000002</v>
      </c>
      <c r="J127" s="110">
        <f t="shared" si="1"/>
        <v>2254242.79</v>
      </c>
      <c r="K127" s="130" t="s">
        <v>748</v>
      </c>
    </row>
    <row r="128" spans="1:11" s="36" customFormat="1" ht="51" x14ac:dyDescent="0.2">
      <c r="A128" s="44">
        <v>117</v>
      </c>
      <c r="B128" s="50" t="s">
        <v>567</v>
      </c>
      <c r="C128" s="52"/>
      <c r="D128" s="52"/>
      <c r="E128" s="53"/>
      <c r="F128" s="53"/>
      <c r="G128" s="100">
        <v>3586162.43</v>
      </c>
      <c r="H128" s="93">
        <v>4917752.88</v>
      </c>
      <c r="I128" s="110">
        <v>6797068.4000000004</v>
      </c>
      <c r="J128" s="110">
        <f t="shared" si="1"/>
        <v>1879315.5200000005</v>
      </c>
      <c r="K128" s="130" t="s">
        <v>748</v>
      </c>
    </row>
    <row r="129" spans="1:11" s="36" customFormat="1" x14ac:dyDescent="0.2">
      <c r="A129" s="44">
        <v>118</v>
      </c>
      <c r="B129" s="50" t="s">
        <v>568</v>
      </c>
      <c r="C129" s="52"/>
      <c r="D129" s="52"/>
      <c r="E129" s="53"/>
      <c r="F129" s="53"/>
      <c r="G129" s="100">
        <v>3844624.59</v>
      </c>
      <c r="H129" s="93">
        <v>5272185.5199999996</v>
      </c>
      <c r="I129" s="110">
        <v>5272185.5199999996</v>
      </c>
      <c r="J129" s="110">
        <f t="shared" si="1"/>
        <v>0</v>
      </c>
      <c r="K129" s="114"/>
    </row>
    <row r="130" spans="1:11" s="36" customFormat="1" x14ac:dyDescent="0.2">
      <c r="A130" s="44">
        <v>119</v>
      </c>
      <c r="B130" s="50" t="s">
        <v>569</v>
      </c>
      <c r="C130" s="52"/>
      <c r="D130" s="52"/>
      <c r="E130" s="53"/>
      <c r="F130" s="53"/>
      <c r="G130" s="100">
        <v>4038471.21</v>
      </c>
      <c r="H130" s="93">
        <v>5538010</v>
      </c>
      <c r="I130" s="110">
        <v>5538010</v>
      </c>
      <c r="J130" s="110">
        <f t="shared" si="1"/>
        <v>0</v>
      </c>
      <c r="K130" s="114"/>
    </row>
    <row r="131" spans="1:11" s="36" customFormat="1" x14ac:dyDescent="0.2">
      <c r="A131" s="44">
        <v>120</v>
      </c>
      <c r="B131" s="50" t="s">
        <v>570</v>
      </c>
      <c r="C131" s="52"/>
      <c r="D131" s="52"/>
      <c r="E131" s="53"/>
      <c r="F131" s="53"/>
      <c r="G131" s="100">
        <v>2023844.97</v>
      </c>
      <c r="H131" s="93">
        <v>4545945.8499999996</v>
      </c>
      <c r="I131" s="110">
        <v>4545945.8499999996</v>
      </c>
      <c r="J131" s="110">
        <f t="shared" si="1"/>
        <v>0</v>
      </c>
      <c r="K131" s="114"/>
    </row>
    <row r="132" spans="1:11" s="36" customFormat="1" x14ac:dyDescent="0.2">
      <c r="A132" s="44">
        <v>121</v>
      </c>
      <c r="B132" s="45" t="s">
        <v>571</v>
      </c>
      <c r="C132" s="52"/>
      <c r="D132" s="52"/>
      <c r="E132" s="53"/>
      <c r="F132" s="53"/>
      <c r="G132" s="100">
        <v>3354502.63</v>
      </c>
      <c r="H132" s="93">
        <v>4755090.03</v>
      </c>
      <c r="I132" s="110">
        <v>4755090.03</v>
      </c>
      <c r="J132" s="110">
        <f t="shared" si="1"/>
        <v>0</v>
      </c>
      <c r="K132" s="114"/>
    </row>
    <row r="133" spans="1:11" s="36" customFormat="1" x14ac:dyDescent="0.2">
      <c r="A133" s="44">
        <v>122</v>
      </c>
      <c r="B133" s="50" t="s">
        <v>572</v>
      </c>
      <c r="C133" s="52"/>
      <c r="D133" s="52"/>
      <c r="E133" s="53"/>
      <c r="F133" s="53"/>
      <c r="G133" s="100">
        <v>3335373.58</v>
      </c>
      <c r="H133" s="93">
        <v>4727974.12</v>
      </c>
      <c r="I133" s="110">
        <v>4727974.12</v>
      </c>
      <c r="J133" s="110">
        <f t="shared" si="1"/>
        <v>0</v>
      </c>
      <c r="K133" s="114"/>
    </row>
    <row r="134" spans="1:11" s="36" customFormat="1" x14ac:dyDescent="0.2">
      <c r="A134" s="44">
        <v>123</v>
      </c>
      <c r="B134" s="45" t="s">
        <v>269</v>
      </c>
      <c r="C134" s="52"/>
      <c r="D134" s="52"/>
      <c r="E134" s="53"/>
      <c r="F134" s="53"/>
      <c r="G134" s="100">
        <v>9131718.5800000001</v>
      </c>
      <c r="H134" s="93">
        <v>11128719.6</v>
      </c>
      <c r="I134" s="110">
        <v>11128719.6</v>
      </c>
      <c r="J134" s="110">
        <f t="shared" si="1"/>
        <v>0</v>
      </c>
      <c r="K134" s="114"/>
    </row>
    <row r="135" spans="1:11" s="36" customFormat="1" x14ac:dyDescent="0.2">
      <c r="A135" s="44">
        <v>124</v>
      </c>
      <c r="B135" s="45" t="s">
        <v>271</v>
      </c>
      <c r="C135" s="52"/>
      <c r="D135" s="52"/>
      <c r="E135" s="53"/>
      <c r="F135" s="53"/>
      <c r="G135" s="100">
        <v>908512.31</v>
      </c>
      <c r="H135" s="93">
        <v>1922016.84</v>
      </c>
      <c r="I135" s="110">
        <v>1922016.84</v>
      </c>
      <c r="J135" s="110">
        <f t="shared" si="1"/>
        <v>0</v>
      </c>
      <c r="K135" s="114"/>
    </row>
    <row r="136" spans="1:11" s="36" customFormat="1" x14ac:dyDescent="0.2">
      <c r="A136" s="44">
        <v>125</v>
      </c>
      <c r="B136" s="50" t="s">
        <v>344</v>
      </c>
      <c r="C136" s="52"/>
      <c r="D136" s="52"/>
      <c r="E136" s="53"/>
      <c r="F136" s="53"/>
      <c r="G136" s="100">
        <v>15980507.51</v>
      </c>
      <c r="H136" s="93">
        <v>19475259.300000001</v>
      </c>
      <c r="I136" s="110">
        <v>19475259.300000001</v>
      </c>
      <c r="J136" s="110">
        <f t="shared" si="1"/>
        <v>0</v>
      </c>
      <c r="K136" s="114"/>
    </row>
    <row r="137" spans="1:11" s="36" customFormat="1" x14ac:dyDescent="0.2">
      <c r="A137" s="44">
        <v>126</v>
      </c>
      <c r="B137" s="50" t="s">
        <v>353</v>
      </c>
      <c r="C137" s="52"/>
      <c r="D137" s="52"/>
      <c r="E137" s="53"/>
      <c r="F137" s="53"/>
      <c r="G137" s="100">
        <v>3760689.68</v>
      </c>
      <c r="H137" s="93">
        <v>5330870.1500000004</v>
      </c>
      <c r="I137" s="110">
        <v>5330870.1500000004</v>
      </c>
      <c r="J137" s="110">
        <f t="shared" si="1"/>
        <v>0</v>
      </c>
      <c r="K137" s="114"/>
    </row>
    <row r="138" spans="1:11" s="36" customFormat="1" x14ac:dyDescent="0.2">
      <c r="A138" s="44">
        <v>127</v>
      </c>
      <c r="B138" s="50" t="s">
        <v>354</v>
      </c>
      <c r="C138" s="52"/>
      <c r="D138" s="52"/>
      <c r="E138" s="53"/>
      <c r="F138" s="53"/>
      <c r="G138" s="100">
        <v>3732199.6</v>
      </c>
      <c r="H138" s="93">
        <v>5290484.7699999996</v>
      </c>
      <c r="I138" s="110">
        <v>5290484.7699999996</v>
      </c>
      <c r="J138" s="110">
        <f t="shared" si="1"/>
        <v>0</v>
      </c>
      <c r="K138" s="114"/>
    </row>
    <row r="139" spans="1:11" s="36" customFormat="1" x14ac:dyDescent="0.2">
      <c r="A139" s="44">
        <v>128</v>
      </c>
      <c r="B139" s="50" t="s">
        <v>355</v>
      </c>
      <c r="C139" s="52"/>
      <c r="D139" s="52"/>
      <c r="E139" s="53"/>
      <c r="F139" s="53"/>
      <c r="G139" s="100">
        <v>18315047.120000001</v>
      </c>
      <c r="H139" s="93">
        <v>25962030</v>
      </c>
      <c r="I139" s="110">
        <v>25962030</v>
      </c>
      <c r="J139" s="110">
        <f t="shared" si="1"/>
        <v>0</v>
      </c>
      <c r="K139" s="114"/>
    </row>
    <row r="140" spans="1:11" s="36" customFormat="1" x14ac:dyDescent="0.2">
      <c r="A140" s="44">
        <v>129</v>
      </c>
      <c r="B140" s="50" t="s">
        <v>374</v>
      </c>
      <c r="C140" s="52"/>
      <c r="D140" s="52"/>
      <c r="E140" s="53"/>
      <c r="F140" s="53"/>
      <c r="G140" s="100">
        <v>4565859.29</v>
      </c>
      <c r="H140" s="93">
        <v>5564359.7999999998</v>
      </c>
      <c r="I140" s="110">
        <v>5564359.7999999998</v>
      </c>
      <c r="J140" s="110">
        <f t="shared" si="1"/>
        <v>0</v>
      </c>
      <c r="K140" s="114"/>
    </row>
    <row r="141" spans="1:11" s="36" customFormat="1" x14ac:dyDescent="0.2">
      <c r="A141" s="44">
        <v>130</v>
      </c>
      <c r="B141" s="50" t="s">
        <v>375</v>
      </c>
      <c r="C141" s="52"/>
      <c r="D141" s="52"/>
      <c r="E141" s="53"/>
      <c r="F141" s="53"/>
      <c r="G141" s="100">
        <v>5413113.9299999997</v>
      </c>
      <c r="H141" s="93">
        <v>7673222.2000000002</v>
      </c>
      <c r="I141" s="110">
        <v>7673222.2000000002</v>
      </c>
      <c r="J141" s="110">
        <f t="shared" ref="J141:J170" si="2">I141-H141</f>
        <v>0</v>
      </c>
      <c r="K141" s="114"/>
    </row>
    <row r="142" spans="1:11" s="36" customFormat="1" x14ac:dyDescent="0.2">
      <c r="A142" s="44">
        <v>131</v>
      </c>
      <c r="B142" s="50" t="s">
        <v>300</v>
      </c>
      <c r="C142" s="52"/>
      <c r="D142" s="52"/>
      <c r="E142" s="53"/>
      <c r="F142" s="53"/>
      <c r="G142" s="100">
        <v>4565859.29</v>
      </c>
      <c r="H142" s="93">
        <v>5564359.7999999998</v>
      </c>
      <c r="I142" s="110">
        <v>5564359.7999999998</v>
      </c>
      <c r="J142" s="110">
        <f t="shared" si="2"/>
        <v>0</v>
      </c>
      <c r="K142" s="114"/>
    </row>
    <row r="143" spans="1:11" s="36" customFormat="1" x14ac:dyDescent="0.2">
      <c r="A143" s="44">
        <v>132</v>
      </c>
      <c r="B143" s="50" t="s">
        <v>378</v>
      </c>
      <c r="C143" s="52"/>
      <c r="D143" s="52"/>
      <c r="E143" s="53"/>
      <c r="F143" s="53"/>
      <c r="G143" s="100">
        <v>15559650.029999999</v>
      </c>
      <c r="H143" s="93">
        <v>22056186.809999999</v>
      </c>
      <c r="I143" s="110">
        <v>22056186.809999999</v>
      </c>
      <c r="J143" s="110">
        <f t="shared" si="2"/>
        <v>0</v>
      </c>
      <c r="K143" s="114"/>
    </row>
    <row r="144" spans="1:11" s="36" customFormat="1" x14ac:dyDescent="0.2">
      <c r="A144" s="44">
        <v>133</v>
      </c>
      <c r="B144" s="50" t="s">
        <v>413</v>
      </c>
      <c r="C144" s="52"/>
      <c r="D144" s="52"/>
      <c r="E144" s="53"/>
      <c r="F144" s="53"/>
      <c r="G144" s="100">
        <v>835427.61</v>
      </c>
      <c r="H144" s="93">
        <v>3584078.06</v>
      </c>
      <c r="I144" s="110">
        <v>3584078.06</v>
      </c>
      <c r="J144" s="110">
        <f t="shared" si="2"/>
        <v>0</v>
      </c>
      <c r="K144" s="114"/>
    </row>
    <row r="145" spans="1:11" s="36" customFormat="1" x14ac:dyDescent="0.2">
      <c r="A145" s="44">
        <v>134</v>
      </c>
      <c r="B145" s="50" t="s">
        <v>566</v>
      </c>
      <c r="C145" s="52"/>
      <c r="D145" s="52"/>
      <c r="E145" s="53"/>
      <c r="F145" s="53"/>
      <c r="G145" s="100">
        <v>4939050.28</v>
      </c>
      <c r="H145" s="93">
        <v>6772986.2300000004</v>
      </c>
      <c r="I145" s="110">
        <v>6772986.2300000004</v>
      </c>
      <c r="J145" s="110">
        <f t="shared" si="2"/>
        <v>0</v>
      </c>
      <c r="K145" s="114"/>
    </row>
    <row r="146" spans="1:11" s="36" customFormat="1" x14ac:dyDescent="0.2">
      <c r="A146" s="44">
        <v>135</v>
      </c>
      <c r="B146" s="50" t="s">
        <v>358</v>
      </c>
      <c r="C146" s="52"/>
      <c r="D146" s="52"/>
      <c r="E146" s="53"/>
      <c r="F146" s="53"/>
      <c r="G146" s="100">
        <v>7342298.8899999997</v>
      </c>
      <c r="H146" s="93">
        <v>10407889.359999999</v>
      </c>
      <c r="I146" s="110">
        <v>10407889.359999999</v>
      </c>
      <c r="J146" s="110">
        <f t="shared" si="2"/>
        <v>0</v>
      </c>
      <c r="K146" s="114"/>
    </row>
    <row r="147" spans="1:11" s="36" customFormat="1" x14ac:dyDescent="0.2">
      <c r="A147" s="44">
        <v>136</v>
      </c>
      <c r="B147" s="50" t="s">
        <v>367</v>
      </c>
      <c r="C147" s="52"/>
      <c r="D147" s="52"/>
      <c r="E147" s="53"/>
      <c r="F147" s="53"/>
      <c r="G147" s="100">
        <v>1794874.62</v>
      </c>
      <c r="H147" s="93">
        <v>2544278.94</v>
      </c>
      <c r="I147" s="110">
        <v>2544278.94</v>
      </c>
      <c r="J147" s="110">
        <f t="shared" si="2"/>
        <v>0</v>
      </c>
      <c r="K147" s="114"/>
    </row>
    <row r="148" spans="1:11" s="36" customFormat="1" x14ac:dyDescent="0.2">
      <c r="A148" s="44">
        <v>137</v>
      </c>
      <c r="B148" s="50" t="s">
        <v>368</v>
      </c>
      <c r="C148" s="52"/>
      <c r="D148" s="52"/>
      <c r="E148" s="53"/>
      <c r="F148" s="53"/>
      <c r="G148" s="100">
        <v>1155002.76</v>
      </c>
      <c r="H148" s="93">
        <v>1583870.86</v>
      </c>
      <c r="I148" s="110">
        <v>1583870.86</v>
      </c>
      <c r="J148" s="110">
        <f t="shared" si="2"/>
        <v>0</v>
      </c>
      <c r="K148" s="114"/>
    </row>
    <row r="149" spans="1:11" s="36" customFormat="1" x14ac:dyDescent="0.2">
      <c r="A149" s="44">
        <v>138</v>
      </c>
      <c r="B149" s="50" t="s">
        <v>371</v>
      </c>
      <c r="C149" s="52"/>
      <c r="D149" s="52"/>
      <c r="E149" s="53"/>
      <c r="F149" s="53"/>
      <c r="G149" s="100">
        <v>3724059.58</v>
      </c>
      <c r="H149" s="93">
        <v>5278946.0999999996</v>
      </c>
      <c r="I149" s="110">
        <v>5278946.0999999996</v>
      </c>
      <c r="J149" s="110">
        <f t="shared" si="2"/>
        <v>0</v>
      </c>
      <c r="K149" s="114"/>
    </row>
    <row r="150" spans="1:11" s="36" customFormat="1" x14ac:dyDescent="0.2">
      <c r="A150" s="44">
        <v>139</v>
      </c>
      <c r="B150" s="50" t="s">
        <v>373</v>
      </c>
      <c r="C150" s="52"/>
      <c r="D150" s="52"/>
      <c r="E150" s="53"/>
      <c r="F150" s="53"/>
      <c r="G150" s="100">
        <v>5168913.3</v>
      </c>
      <c r="H150" s="93">
        <v>7327061.7999999998</v>
      </c>
      <c r="I150" s="110">
        <v>7327061.7999999998</v>
      </c>
      <c r="J150" s="110">
        <f t="shared" si="2"/>
        <v>0</v>
      </c>
      <c r="K150" s="114"/>
    </row>
    <row r="151" spans="1:11" s="36" customFormat="1" x14ac:dyDescent="0.2">
      <c r="A151" s="44">
        <v>140</v>
      </c>
      <c r="B151" s="50" t="s">
        <v>372</v>
      </c>
      <c r="C151" s="52"/>
      <c r="D151" s="52"/>
      <c r="E151" s="53"/>
      <c r="F151" s="53"/>
      <c r="G151" s="100">
        <v>3943840.14</v>
      </c>
      <c r="H151" s="93">
        <v>5590490.46</v>
      </c>
      <c r="I151" s="110">
        <v>5590490.46</v>
      </c>
      <c r="J151" s="110">
        <f t="shared" si="2"/>
        <v>0</v>
      </c>
      <c r="K151" s="114"/>
    </row>
    <row r="152" spans="1:11" s="36" customFormat="1" x14ac:dyDescent="0.2">
      <c r="A152" s="44">
        <v>141</v>
      </c>
      <c r="B152" s="50" t="s">
        <v>241</v>
      </c>
      <c r="C152" s="52"/>
      <c r="D152" s="52"/>
      <c r="E152" s="53"/>
      <c r="F152" s="53"/>
      <c r="G152" s="100">
        <v>6483526.6799999997</v>
      </c>
      <c r="H152" s="93">
        <v>9190558.6199999992</v>
      </c>
      <c r="I152" s="110">
        <v>9190558.6199999992</v>
      </c>
      <c r="J152" s="110">
        <f t="shared" si="2"/>
        <v>0</v>
      </c>
      <c r="K152" s="114"/>
    </row>
    <row r="153" spans="1:11" s="36" customFormat="1" x14ac:dyDescent="0.2">
      <c r="A153" s="44">
        <v>142</v>
      </c>
      <c r="B153" s="50" t="s">
        <v>470</v>
      </c>
      <c r="C153" s="52"/>
      <c r="D153" s="52"/>
      <c r="E153" s="53"/>
      <c r="F153" s="53"/>
      <c r="G153" s="100">
        <v>18263437.149999999</v>
      </c>
      <c r="H153" s="93">
        <v>22257439.210000001</v>
      </c>
      <c r="I153" s="110">
        <v>22257439.210000001</v>
      </c>
      <c r="J153" s="110">
        <f t="shared" si="2"/>
        <v>0</v>
      </c>
      <c r="K153" s="114"/>
    </row>
    <row r="154" spans="1:11" s="36" customFormat="1" x14ac:dyDescent="0.2">
      <c r="A154" s="44">
        <v>143</v>
      </c>
      <c r="B154" s="50" t="s">
        <v>267</v>
      </c>
      <c r="C154" s="52"/>
      <c r="D154" s="52"/>
      <c r="E154" s="53"/>
      <c r="F154" s="53"/>
      <c r="G154" s="100">
        <v>4565859.29</v>
      </c>
      <c r="H154" s="93">
        <v>5564359.7999999998</v>
      </c>
      <c r="I154" s="110">
        <v>5564359.7999999998</v>
      </c>
      <c r="J154" s="110">
        <f t="shared" si="2"/>
        <v>0</v>
      </c>
      <c r="K154" s="114"/>
    </row>
    <row r="155" spans="1:11" s="36" customFormat="1" x14ac:dyDescent="0.2">
      <c r="A155" s="44">
        <v>144</v>
      </c>
      <c r="B155" s="50" t="s">
        <v>478</v>
      </c>
      <c r="C155" s="52"/>
      <c r="D155" s="52"/>
      <c r="E155" s="53"/>
      <c r="F155" s="53"/>
      <c r="G155" s="100">
        <v>8949953.0299999993</v>
      </c>
      <c r="H155" s="93">
        <v>12686778.66</v>
      </c>
      <c r="I155" s="110">
        <v>12686778.66</v>
      </c>
      <c r="J155" s="110">
        <f t="shared" si="2"/>
        <v>0</v>
      </c>
      <c r="K155" s="114"/>
    </row>
    <row r="156" spans="1:11" s="36" customFormat="1" x14ac:dyDescent="0.2">
      <c r="A156" s="44">
        <v>145</v>
      </c>
      <c r="B156" s="50" t="s">
        <v>138</v>
      </c>
      <c r="C156" s="52"/>
      <c r="D156" s="52"/>
      <c r="E156" s="53"/>
      <c r="F156" s="53"/>
      <c r="G156" s="100">
        <v>6573066.9100000001</v>
      </c>
      <c r="H156" s="93">
        <v>9317484.0999999996</v>
      </c>
      <c r="I156" s="110">
        <v>9317484.0999999996</v>
      </c>
      <c r="J156" s="110">
        <f t="shared" si="2"/>
        <v>0</v>
      </c>
      <c r="K156" s="114"/>
    </row>
    <row r="157" spans="1:11" s="36" customFormat="1" x14ac:dyDescent="0.2">
      <c r="A157" s="44">
        <v>146</v>
      </c>
      <c r="B157" s="50" t="s">
        <v>687</v>
      </c>
      <c r="C157" s="52"/>
      <c r="D157" s="52"/>
      <c r="E157" s="53"/>
      <c r="F157" s="53"/>
      <c r="G157" s="100">
        <v>2342313.2999999998</v>
      </c>
      <c r="H157" s="93">
        <v>3212045.8</v>
      </c>
      <c r="I157" s="110">
        <v>3212045.8</v>
      </c>
      <c r="J157" s="110">
        <f t="shared" si="2"/>
        <v>0</v>
      </c>
      <c r="K157" s="114"/>
    </row>
    <row r="158" spans="1:11" s="36" customFormat="1" ht="76.5" x14ac:dyDescent="0.2">
      <c r="A158" s="44">
        <v>147</v>
      </c>
      <c r="B158" s="50" t="s">
        <v>677</v>
      </c>
      <c r="C158" s="52"/>
      <c r="D158" s="52"/>
      <c r="E158" s="53"/>
      <c r="F158" s="53"/>
      <c r="G158" s="100"/>
      <c r="H158" s="100">
        <v>6248074.21</v>
      </c>
      <c r="I158" s="110">
        <v>1115349.19</v>
      </c>
      <c r="J158" s="110">
        <f t="shared" si="2"/>
        <v>-5132725.0199999996</v>
      </c>
      <c r="K158" s="114" t="s">
        <v>738</v>
      </c>
    </row>
    <row r="159" spans="1:11" s="36" customFormat="1" x14ac:dyDescent="0.2">
      <c r="A159" s="44"/>
      <c r="B159" s="50" t="s">
        <v>721</v>
      </c>
      <c r="C159" s="52"/>
      <c r="D159" s="52"/>
      <c r="E159" s="53"/>
      <c r="F159" s="53"/>
      <c r="G159" s="110"/>
      <c r="H159" s="110">
        <v>0</v>
      </c>
      <c r="I159" s="110">
        <v>4638549.3600000003</v>
      </c>
      <c r="J159" s="110">
        <f t="shared" si="2"/>
        <v>4638549.3600000003</v>
      </c>
      <c r="K159" s="114" t="s">
        <v>740</v>
      </c>
    </row>
    <row r="160" spans="1:11" s="36" customFormat="1" x14ac:dyDescent="0.2">
      <c r="A160" s="44"/>
      <c r="B160" s="50" t="s">
        <v>722</v>
      </c>
      <c r="C160" s="52"/>
      <c r="D160" s="52"/>
      <c r="E160" s="53"/>
      <c r="F160" s="53"/>
      <c r="G160" s="110"/>
      <c r="H160" s="110">
        <v>0</v>
      </c>
      <c r="I160" s="110">
        <v>4471238.51</v>
      </c>
      <c r="J160" s="110">
        <f t="shared" si="2"/>
        <v>4471238.51</v>
      </c>
      <c r="K160" s="114" t="s">
        <v>740</v>
      </c>
    </row>
    <row r="161" spans="1:11" s="36" customFormat="1" x14ac:dyDescent="0.2">
      <c r="A161" s="44"/>
      <c r="B161" s="50" t="s">
        <v>723</v>
      </c>
      <c r="C161" s="52"/>
      <c r="D161" s="52"/>
      <c r="E161" s="53"/>
      <c r="F161" s="53"/>
      <c r="G161" s="110"/>
      <c r="H161" s="110"/>
      <c r="I161" s="110">
        <v>10384812</v>
      </c>
      <c r="J161" s="110">
        <f t="shared" si="2"/>
        <v>10384812</v>
      </c>
      <c r="K161" s="114" t="s">
        <v>740</v>
      </c>
    </row>
    <row r="162" spans="1:11" s="36" customFormat="1" ht="25.5" x14ac:dyDescent="0.2">
      <c r="A162" s="44"/>
      <c r="B162" s="50" t="s">
        <v>724</v>
      </c>
      <c r="C162" s="52"/>
      <c r="D162" s="52"/>
      <c r="E162" s="53"/>
      <c r="F162" s="53"/>
      <c r="G162" s="110"/>
      <c r="H162" s="110">
        <v>0</v>
      </c>
      <c r="I162" s="110">
        <v>8381840.4199999999</v>
      </c>
      <c r="J162" s="110">
        <f t="shared" si="2"/>
        <v>8381840.4199999999</v>
      </c>
      <c r="K162" s="114" t="s">
        <v>740</v>
      </c>
    </row>
    <row r="163" spans="1:11" s="36" customFormat="1" ht="25.5" x14ac:dyDescent="0.2">
      <c r="A163" s="44"/>
      <c r="B163" s="50" t="s">
        <v>494</v>
      </c>
      <c r="C163" s="52"/>
      <c r="D163" s="52"/>
      <c r="E163" s="53"/>
      <c r="F163" s="53"/>
      <c r="G163" s="110"/>
      <c r="H163" s="110">
        <v>0</v>
      </c>
      <c r="I163" s="110">
        <v>3134513.66</v>
      </c>
      <c r="J163" s="110">
        <f t="shared" si="2"/>
        <v>3134513.66</v>
      </c>
      <c r="K163" s="114" t="s">
        <v>741</v>
      </c>
    </row>
    <row r="164" spans="1:11" s="36" customFormat="1" ht="25.5" x14ac:dyDescent="0.2">
      <c r="A164" s="44"/>
      <c r="B164" s="50" t="s">
        <v>534</v>
      </c>
      <c r="C164" s="52"/>
      <c r="D164" s="52"/>
      <c r="E164" s="53"/>
      <c r="F164" s="53"/>
      <c r="G164" s="110"/>
      <c r="H164" s="110">
        <v>0</v>
      </c>
      <c r="I164" s="110">
        <v>4430408</v>
      </c>
      <c r="J164" s="110">
        <f t="shared" si="2"/>
        <v>4430408</v>
      </c>
      <c r="K164" s="114" t="s">
        <v>741</v>
      </c>
    </row>
    <row r="165" spans="1:11" s="36" customFormat="1" ht="51" x14ac:dyDescent="0.2">
      <c r="A165" s="44"/>
      <c r="B165" s="50" t="s">
        <v>363</v>
      </c>
      <c r="C165" s="52"/>
      <c r="D165" s="52"/>
      <c r="E165" s="53"/>
      <c r="F165" s="53"/>
      <c r="G165" s="110"/>
      <c r="H165" s="110">
        <v>0</v>
      </c>
      <c r="I165" s="110">
        <v>5006361.04</v>
      </c>
      <c r="J165" s="110">
        <f t="shared" si="2"/>
        <v>5006361.04</v>
      </c>
      <c r="K165" s="114" t="s">
        <v>744</v>
      </c>
    </row>
    <row r="166" spans="1:11" s="36" customFormat="1" ht="25.5" x14ac:dyDescent="0.2">
      <c r="A166" s="44"/>
      <c r="B166" s="50" t="s">
        <v>679</v>
      </c>
      <c r="C166" s="52"/>
      <c r="D166" s="52"/>
      <c r="E166" s="53"/>
      <c r="F166" s="53"/>
      <c r="G166" s="125"/>
      <c r="H166" s="125">
        <v>0</v>
      </c>
      <c r="I166" s="125">
        <v>7115811.3899999997</v>
      </c>
      <c r="J166" s="125">
        <f t="shared" si="2"/>
        <v>7115811.3899999997</v>
      </c>
      <c r="K166" s="126" t="s">
        <v>741</v>
      </c>
    </row>
    <row r="167" spans="1:11" s="36" customFormat="1" ht="25.5" x14ac:dyDescent="0.2">
      <c r="A167" s="44"/>
      <c r="B167" s="50" t="s">
        <v>506</v>
      </c>
      <c r="C167" s="52"/>
      <c r="D167" s="52"/>
      <c r="E167" s="53"/>
      <c r="F167" s="53"/>
      <c r="G167" s="125"/>
      <c r="H167" s="125">
        <v>0</v>
      </c>
      <c r="I167" s="125">
        <v>3342149.42</v>
      </c>
      <c r="J167" s="125">
        <f t="shared" si="2"/>
        <v>3342149.42</v>
      </c>
      <c r="K167" s="126" t="s">
        <v>741</v>
      </c>
    </row>
    <row r="168" spans="1:11" s="36" customFormat="1" ht="25.5" x14ac:dyDescent="0.2">
      <c r="A168" s="44"/>
      <c r="B168" s="50" t="s">
        <v>527</v>
      </c>
      <c r="C168" s="52"/>
      <c r="D168" s="52"/>
      <c r="E168" s="53"/>
      <c r="F168" s="53"/>
      <c r="G168" s="125"/>
      <c r="H168" s="125">
        <v>0</v>
      </c>
      <c r="I168" s="125">
        <v>4086173.16</v>
      </c>
      <c r="J168" s="125">
        <f t="shared" si="2"/>
        <v>4086173.16</v>
      </c>
      <c r="K168" s="126" t="s">
        <v>741</v>
      </c>
    </row>
    <row r="169" spans="1:11" s="36" customFormat="1" ht="25.5" x14ac:dyDescent="0.2">
      <c r="A169" s="44"/>
      <c r="B169" s="50" t="s">
        <v>528</v>
      </c>
      <c r="C169" s="52"/>
      <c r="D169" s="52"/>
      <c r="E169" s="53"/>
      <c r="F169" s="53"/>
      <c r="G169" s="125"/>
      <c r="H169" s="125">
        <v>0</v>
      </c>
      <c r="I169" s="125">
        <v>4092032.11</v>
      </c>
      <c r="J169" s="125">
        <f t="shared" si="2"/>
        <v>4092032.11</v>
      </c>
      <c r="K169" s="126" t="s">
        <v>741</v>
      </c>
    </row>
    <row r="170" spans="1:11" s="36" customFormat="1" ht="26.25" customHeight="1" x14ac:dyDescent="0.2">
      <c r="A170" s="44"/>
      <c r="B170" s="50" t="s">
        <v>517</v>
      </c>
      <c r="C170" s="52"/>
      <c r="D170" s="52"/>
      <c r="E170" s="53"/>
      <c r="F170" s="53"/>
      <c r="G170" s="131"/>
      <c r="H170" s="131"/>
      <c r="I170" s="131">
        <v>5868437.4000000004</v>
      </c>
      <c r="J170" s="131">
        <f t="shared" si="2"/>
        <v>5868437.4000000004</v>
      </c>
      <c r="K170" s="132" t="s">
        <v>741</v>
      </c>
    </row>
    <row r="171" spans="1:11" s="36" customFormat="1" ht="43.5" customHeight="1" x14ac:dyDescent="0.2">
      <c r="A171" s="237" t="s">
        <v>173</v>
      </c>
      <c r="B171" s="237"/>
      <c r="C171" s="43">
        <v>118053.4</v>
      </c>
      <c r="D171" s="70"/>
      <c r="E171" s="43"/>
      <c r="F171" s="43"/>
      <c r="G171" s="43">
        <f>SUM(G12:G158)</f>
        <v>512054489.13999999</v>
      </c>
      <c r="H171" s="43">
        <f>SUM(H12:H170)</f>
        <v>711682044.92000008</v>
      </c>
      <c r="I171" s="123">
        <f>SUM(I12:I170)</f>
        <v>798800630.17999971</v>
      </c>
      <c r="J171" s="123">
        <f>SUM(J12:J170)</f>
        <v>87118585.260000005</v>
      </c>
      <c r="K171" s="114"/>
    </row>
    <row r="172" spans="1:11" s="36" customFormat="1" x14ac:dyDescent="0.2">
      <c r="A172" s="205" t="s">
        <v>175</v>
      </c>
      <c r="B172" s="208"/>
      <c r="C172" s="208"/>
      <c r="D172" s="208"/>
      <c r="E172" s="208"/>
      <c r="F172" s="208"/>
      <c r="G172" s="208"/>
      <c r="H172" s="208"/>
      <c r="I172" s="208"/>
      <c r="J172" s="208"/>
      <c r="K172" s="209"/>
    </row>
    <row r="173" spans="1:11" s="36" customFormat="1" x14ac:dyDescent="0.2">
      <c r="A173" s="44">
        <v>148</v>
      </c>
      <c r="B173" s="54" t="s">
        <v>579</v>
      </c>
      <c r="C173" s="57">
        <v>977.9</v>
      </c>
      <c r="D173" s="52"/>
      <c r="E173" s="58"/>
      <c r="F173" s="58"/>
      <c r="G173" s="46">
        <v>2217120.69</v>
      </c>
      <c r="H173" s="93">
        <v>3040367.48</v>
      </c>
      <c r="I173" s="110">
        <v>3040367.48</v>
      </c>
      <c r="J173" s="110">
        <f t="shared" ref="J173:J193" si="3">I173-H173</f>
        <v>0</v>
      </c>
      <c r="K173" s="114"/>
    </row>
    <row r="174" spans="1:11" s="36" customFormat="1" x14ac:dyDescent="0.2">
      <c r="A174" s="44">
        <v>149</v>
      </c>
      <c r="B174" s="54" t="s">
        <v>580</v>
      </c>
      <c r="C174" s="57"/>
      <c r="D174" s="52"/>
      <c r="E174" s="58"/>
      <c r="F174" s="58"/>
      <c r="G174" s="46">
        <v>2310005.5299999998</v>
      </c>
      <c r="H174" s="93">
        <v>3167741.72</v>
      </c>
      <c r="I174" s="110">
        <v>3167741.72</v>
      </c>
      <c r="J174" s="110">
        <f t="shared" si="3"/>
        <v>0</v>
      </c>
      <c r="K174" s="114"/>
    </row>
    <row r="175" spans="1:11" s="36" customFormat="1" x14ac:dyDescent="0.2">
      <c r="A175" s="44">
        <v>150</v>
      </c>
      <c r="B175" s="54" t="s">
        <v>581</v>
      </c>
      <c r="C175" s="57"/>
      <c r="D175" s="52"/>
      <c r="E175" s="58"/>
      <c r="F175" s="58"/>
      <c r="G175" s="46">
        <v>2310005.5299999998</v>
      </c>
      <c r="H175" s="93">
        <v>3167741.72</v>
      </c>
      <c r="I175" s="110">
        <v>3167741.72</v>
      </c>
      <c r="J175" s="110">
        <f t="shared" si="3"/>
        <v>0</v>
      </c>
      <c r="K175" s="114"/>
    </row>
    <row r="176" spans="1:11" s="36" customFormat="1" x14ac:dyDescent="0.2">
      <c r="A176" s="44">
        <v>151</v>
      </c>
      <c r="B176" s="54" t="s">
        <v>312</v>
      </c>
      <c r="C176" s="57"/>
      <c r="D176" s="52"/>
      <c r="E176" s="58"/>
      <c r="F176" s="58"/>
      <c r="G176" s="46">
        <v>1453849.63</v>
      </c>
      <c r="H176" s="93">
        <v>1993683.6</v>
      </c>
      <c r="I176" s="110">
        <v>1993683.6</v>
      </c>
      <c r="J176" s="110">
        <f t="shared" si="3"/>
        <v>0</v>
      </c>
      <c r="K176" s="114"/>
    </row>
    <row r="177" spans="1:11" s="36" customFormat="1" x14ac:dyDescent="0.2">
      <c r="A177" s="44">
        <v>152</v>
      </c>
      <c r="B177" s="54" t="s">
        <v>314</v>
      </c>
      <c r="C177" s="57"/>
      <c r="D177" s="52"/>
      <c r="E177" s="58"/>
      <c r="F177" s="58"/>
      <c r="G177" s="46">
        <v>2242563.06</v>
      </c>
      <c r="H177" s="93">
        <v>3075256.95</v>
      </c>
      <c r="I177" s="110">
        <v>3075256.95</v>
      </c>
      <c r="J177" s="110">
        <f t="shared" si="3"/>
        <v>0</v>
      </c>
      <c r="K177" s="114"/>
    </row>
    <row r="178" spans="1:11" s="36" customFormat="1" ht="51" x14ac:dyDescent="0.2">
      <c r="A178" s="44">
        <v>153</v>
      </c>
      <c r="B178" s="54" t="s">
        <v>583</v>
      </c>
      <c r="C178" s="57"/>
      <c r="D178" s="52"/>
      <c r="E178" s="58"/>
      <c r="F178" s="58"/>
      <c r="G178" s="46">
        <v>1392061.03</v>
      </c>
      <c r="H178" s="93">
        <v>1908952.04</v>
      </c>
      <c r="I178" s="110">
        <v>2669047.83</v>
      </c>
      <c r="J178" s="110">
        <f t="shared" si="3"/>
        <v>760095.79</v>
      </c>
      <c r="K178" s="130" t="s">
        <v>748</v>
      </c>
    </row>
    <row r="179" spans="1:11" s="36" customFormat="1" x14ac:dyDescent="0.2">
      <c r="A179" s="44">
        <v>154</v>
      </c>
      <c r="B179" s="54" t="s">
        <v>584</v>
      </c>
      <c r="C179" s="57"/>
      <c r="D179" s="52"/>
      <c r="E179" s="58"/>
      <c r="F179" s="58"/>
      <c r="G179" s="46">
        <v>1432849.58</v>
      </c>
      <c r="H179" s="93">
        <v>1964885.95</v>
      </c>
      <c r="I179" s="110">
        <v>1964885.95</v>
      </c>
      <c r="J179" s="110">
        <f t="shared" si="3"/>
        <v>0</v>
      </c>
      <c r="K179" s="114"/>
    </row>
    <row r="180" spans="1:11" s="36" customFormat="1" x14ac:dyDescent="0.2">
      <c r="A180" s="44">
        <v>155</v>
      </c>
      <c r="B180" s="54" t="s">
        <v>585</v>
      </c>
      <c r="C180" s="57"/>
      <c r="D180" s="52"/>
      <c r="E180" s="58"/>
      <c r="F180" s="58"/>
      <c r="G180" s="46">
        <v>1453849.63</v>
      </c>
      <c r="H180" s="93">
        <v>1993683.6</v>
      </c>
      <c r="I180" s="110">
        <v>1993683.6</v>
      </c>
      <c r="J180" s="110">
        <f t="shared" si="3"/>
        <v>0</v>
      </c>
      <c r="K180" s="114"/>
    </row>
    <row r="181" spans="1:11" s="36" customFormat="1" x14ac:dyDescent="0.2">
      <c r="A181" s="44">
        <v>156</v>
      </c>
      <c r="B181" s="54" t="s">
        <v>586</v>
      </c>
      <c r="C181" s="57"/>
      <c r="D181" s="52"/>
      <c r="E181" s="58"/>
      <c r="F181" s="58"/>
      <c r="G181" s="46">
        <v>5250012.57</v>
      </c>
      <c r="H181" s="93">
        <v>7199413.0099999998</v>
      </c>
      <c r="I181" s="110">
        <v>7199413.0099999998</v>
      </c>
      <c r="J181" s="110">
        <f t="shared" si="3"/>
        <v>0</v>
      </c>
      <c r="K181" s="114"/>
    </row>
    <row r="182" spans="1:11" s="36" customFormat="1" x14ac:dyDescent="0.2">
      <c r="A182" s="44">
        <v>157</v>
      </c>
      <c r="B182" s="54" t="s">
        <v>588</v>
      </c>
      <c r="C182" s="57"/>
      <c r="D182" s="52"/>
      <c r="E182" s="58"/>
      <c r="F182" s="58"/>
      <c r="G182" s="46">
        <v>2369774.9</v>
      </c>
      <c r="H182" s="93">
        <v>3249704.27</v>
      </c>
      <c r="I182" s="110">
        <v>3249704.27</v>
      </c>
      <c r="J182" s="110">
        <f t="shared" si="3"/>
        <v>0</v>
      </c>
      <c r="K182" s="114"/>
    </row>
    <row r="183" spans="1:11" s="36" customFormat="1" x14ac:dyDescent="0.2">
      <c r="A183" s="44">
        <v>158</v>
      </c>
      <c r="B183" s="54" t="s">
        <v>591</v>
      </c>
      <c r="C183" s="57"/>
      <c r="D183" s="52"/>
      <c r="E183" s="58"/>
      <c r="F183" s="58"/>
      <c r="G183" s="46">
        <v>918348.36</v>
      </c>
      <c r="H183" s="93">
        <v>1259343.47</v>
      </c>
      <c r="I183" s="110">
        <v>1259343.47</v>
      </c>
      <c r="J183" s="110">
        <f t="shared" si="3"/>
        <v>0</v>
      </c>
      <c r="K183" s="114"/>
    </row>
    <row r="184" spans="1:11" s="36" customFormat="1" x14ac:dyDescent="0.2">
      <c r="A184" s="44">
        <v>159</v>
      </c>
      <c r="B184" s="54" t="s">
        <v>592</v>
      </c>
      <c r="C184" s="57"/>
      <c r="D184" s="52"/>
      <c r="E184" s="58"/>
      <c r="F184" s="58"/>
      <c r="G184" s="46">
        <v>1472830.45</v>
      </c>
      <c r="H184" s="93">
        <v>2019712.25</v>
      </c>
      <c r="I184" s="110">
        <v>2019712.25</v>
      </c>
      <c r="J184" s="110">
        <f t="shared" si="3"/>
        <v>0</v>
      </c>
      <c r="K184" s="114"/>
    </row>
    <row r="185" spans="1:11" s="36" customFormat="1" x14ac:dyDescent="0.2">
      <c r="A185" s="44">
        <v>160</v>
      </c>
      <c r="B185" s="54" t="s">
        <v>594</v>
      </c>
      <c r="C185" s="57"/>
      <c r="D185" s="52"/>
      <c r="E185" s="58"/>
      <c r="F185" s="58"/>
      <c r="G185" s="46">
        <v>1635580.84</v>
      </c>
      <c r="H185" s="93">
        <v>2242894.0499999998</v>
      </c>
      <c r="I185" s="110">
        <v>2242894.0499999998</v>
      </c>
      <c r="J185" s="110">
        <f t="shared" si="3"/>
        <v>0</v>
      </c>
      <c r="K185" s="114"/>
    </row>
    <row r="186" spans="1:11" s="36" customFormat="1" x14ac:dyDescent="0.2">
      <c r="A186" s="44">
        <v>161</v>
      </c>
      <c r="B186" s="54" t="s">
        <v>595</v>
      </c>
      <c r="C186" s="57"/>
      <c r="D186" s="52"/>
      <c r="E186" s="58"/>
      <c r="F186" s="58"/>
      <c r="G186" s="46">
        <v>1482926.63</v>
      </c>
      <c r="H186" s="93">
        <v>2033557.27</v>
      </c>
      <c r="I186" s="110">
        <v>2033557.27</v>
      </c>
      <c r="J186" s="110">
        <f t="shared" si="3"/>
        <v>0</v>
      </c>
      <c r="K186" s="114"/>
    </row>
    <row r="187" spans="1:11" s="36" customFormat="1" x14ac:dyDescent="0.2">
      <c r="A187" s="44">
        <v>162</v>
      </c>
      <c r="B187" s="54" t="s">
        <v>597</v>
      </c>
      <c r="C187" s="57"/>
      <c r="D187" s="52"/>
      <c r="E187" s="58"/>
      <c r="F187" s="58"/>
      <c r="G187" s="46">
        <v>2012370.2</v>
      </c>
      <c r="H187" s="93">
        <v>2759590.39</v>
      </c>
      <c r="I187" s="110">
        <v>2759590.39</v>
      </c>
      <c r="J187" s="110">
        <f t="shared" si="3"/>
        <v>0</v>
      </c>
      <c r="K187" s="114"/>
    </row>
    <row r="188" spans="1:11" s="36" customFormat="1" x14ac:dyDescent="0.2">
      <c r="A188" s="44">
        <v>163</v>
      </c>
      <c r="B188" s="50" t="s">
        <v>688</v>
      </c>
      <c r="C188" s="52"/>
      <c r="D188" s="52"/>
      <c r="E188" s="53"/>
      <c r="F188" s="53"/>
      <c r="G188" s="46">
        <v>2282929.64</v>
      </c>
      <c r="H188" s="93">
        <v>2782179.9</v>
      </c>
      <c r="I188" s="110">
        <v>2782179.9</v>
      </c>
      <c r="J188" s="110">
        <f t="shared" si="3"/>
        <v>0</v>
      </c>
      <c r="K188" s="114"/>
    </row>
    <row r="189" spans="1:11" s="36" customFormat="1" x14ac:dyDescent="0.2">
      <c r="A189" s="44">
        <v>164</v>
      </c>
      <c r="B189" s="50" t="s">
        <v>689</v>
      </c>
      <c r="C189" s="52"/>
      <c r="D189" s="52"/>
      <c r="E189" s="53"/>
      <c r="F189" s="53"/>
      <c r="G189" s="46">
        <v>2282929.64</v>
      </c>
      <c r="H189" s="93">
        <v>2782179.9</v>
      </c>
      <c r="I189" s="110">
        <v>2782179.9</v>
      </c>
      <c r="J189" s="110">
        <f t="shared" si="3"/>
        <v>0</v>
      </c>
      <c r="K189" s="114"/>
    </row>
    <row r="190" spans="1:11" s="36" customFormat="1" x14ac:dyDescent="0.2">
      <c r="A190" s="44">
        <v>165</v>
      </c>
      <c r="B190" s="50" t="s">
        <v>590</v>
      </c>
      <c r="C190" s="52"/>
      <c r="D190" s="52"/>
      <c r="E190" s="53"/>
      <c r="F190" s="53"/>
      <c r="G190" s="46"/>
      <c r="H190" s="112">
        <v>3033611.12</v>
      </c>
      <c r="I190" s="110">
        <v>3033611.12</v>
      </c>
      <c r="J190" s="110">
        <f>I190-H190</f>
        <v>0</v>
      </c>
      <c r="K190" s="114"/>
    </row>
    <row r="191" spans="1:11" s="36" customFormat="1" x14ac:dyDescent="0.2">
      <c r="A191" s="44"/>
      <c r="B191" s="50" t="s">
        <v>726</v>
      </c>
      <c r="C191" s="52"/>
      <c r="D191" s="52"/>
      <c r="E191" s="53"/>
      <c r="F191" s="53"/>
      <c r="G191" s="46"/>
      <c r="H191" s="110">
        <v>0</v>
      </c>
      <c r="I191" s="110">
        <v>17143011.68</v>
      </c>
      <c r="J191" s="110">
        <f t="shared" si="3"/>
        <v>17143011.68</v>
      </c>
      <c r="K191" s="114" t="s">
        <v>740</v>
      </c>
    </row>
    <row r="192" spans="1:11" s="36" customFormat="1" ht="25.5" x14ac:dyDescent="0.2">
      <c r="A192" s="44"/>
      <c r="B192" s="50" t="s">
        <v>671</v>
      </c>
      <c r="C192" s="52"/>
      <c r="D192" s="52"/>
      <c r="E192" s="53"/>
      <c r="F192" s="53"/>
      <c r="G192" s="46"/>
      <c r="H192" s="110">
        <v>0</v>
      </c>
      <c r="I192" s="110">
        <v>3147361.85</v>
      </c>
      <c r="J192" s="110">
        <f t="shared" si="3"/>
        <v>3147361.85</v>
      </c>
      <c r="K192" s="114" t="s">
        <v>741</v>
      </c>
    </row>
    <row r="193" spans="1:11" s="36" customFormat="1" ht="25.5" x14ac:dyDescent="0.2">
      <c r="A193" s="44"/>
      <c r="B193" s="50" t="s">
        <v>582</v>
      </c>
      <c r="C193" s="52"/>
      <c r="D193" s="52"/>
      <c r="E193" s="53"/>
      <c r="F193" s="53"/>
      <c r="G193" s="46"/>
      <c r="H193" s="125">
        <v>0</v>
      </c>
      <c r="I193" s="125">
        <v>5929547.3099999996</v>
      </c>
      <c r="J193" s="125">
        <f t="shared" si="3"/>
        <v>5929547.3099999996</v>
      </c>
      <c r="K193" s="126" t="s">
        <v>741</v>
      </c>
    </row>
    <row r="194" spans="1:11" s="36" customFormat="1" ht="43.5" customHeight="1" x14ac:dyDescent="0.2">
      <c r="A194" s="237" t="s">
        <v>176</v>
      </c>
      <c r="B194" s="237"/>
      <c r="C194" s="43">
        <v>977.9</v>
      </c>
      <c r="D194" s="70"/>
      <c r="E194" s="51"/>
      <c r="F194" s="51"/>
      <c r="G194" s="43">
        <f>SUM(G173:G189)</f>
        <v>34520007.909999996</v>
      </c>
      <c r="H194" s="43">
        <f>SUM(H173:H193)</f>
        <v>49674498.689999998</v>
      </c>
      <c r="I194" s="123">
        <f>SUM(I173:I193)</f>
        <v>76654515.319999993</v>
      </c>
      <c r="J194" s="123">
        <f>SUM(J173:J193)</f>
        <v>26980016.629999999</v>
      </c>
      <c r="K194" s="114"/>
    </row>
    <row r="195" spans="1:11" s="36" customFormat="1" x14ac:dyDescent="0.2">
      <c r="A195" s="205" t="s">
        <v>136</v>
      </c>
      <c r="B195" s="208"/>
      <c r="C195" s="208"/>
      <c r="D195" s="208"/>
      <c r="E195" s="208"/>
      <c r="F195" s="208"/>
      <c r="G195" s="208"/>
      <c r="H195" s="208"/>
      <c r="I195" s="208"/>
      <c r="J195" s="208"/>
      <c r="K195" s="209"/>
    </row>
    <row r="196" spans="1:11" s="36" customFormat="1" x14ac:dyDescent="0.2">
      <c r="A196" s="44">
        <v>166</v>
      </c>
      <c r="B196" s="60" t="s">
        <v>598</v>
      </c>
      <c r="C196" s="79">
        <v>4065.4</v>
      </c>
      <c r="D196" s="52"/>
      <c r="E196" s="80"/>
      <c r="F196" s="80"/>
      <c r="G196" s="46">
        <v>4506933.87</v>
      </c>
      <c r="H196" s="93">
        <v>6180419.1600000001</v>
      </c>
      <c r="I196" s="110">
        <v>6180419.1600000001</v>
      </c>
      <c r="J196" s="110">
        <f t="shared" ref="J196:J205" si="4">I196-H196</f>
        <v>0</v>
      </c>
      <c r="K196" s="114"/>
    </row>
    <row r="197" spans="1:11" s="36" customFormat="1" x14ac:dyDescent="0.2">
      <c r="A197" s="44">
        <v>167</v>
      </c>
      <c r="B197" s="59" t="s">
        <v>273</v>
      </c>
      <c r="C197" s="79"/>
      <c r="D197" s="52"/>
      <c r="E197" s="80"/>
      <c r="F197" s="80"/>
      <c r="G197" s="46">
        <v>2661786.85</v>
      </c>
      <c r="H197" s="93">
        <v>3773148.36</v>
      </c>
      <c r="I197" s="110">
        <v>3773148.36</v>
      </c>
      <c r="J197" s="110">
        <f t="shared" si="4"/>
        <v>0</v>
      </c>
      <c r="K197" s="114"/>
    </row>
    <row r="198" spans="1:11" s="36" customFormat="1" x14ac:dyDescent="0.2">
      <c r="A198" s="44">
        <v>168</v>
      </c>
      <c r="B198" s="59" t="s">
        <v>274</v>
      </c>
      <c r="C198" s="79"/>
      <c r="D198" s="52"/>
      <c r="E198" s="80"/>
      <c r="F198" s="80"/>
      <c r="G198" s="46">
        <v>4567510.93</v>
      </c>
      <c r="H198" s="93">
        <v>6263489.3099999996</v>
      </c>
      <c r="I198" s="110">
        <v>6263489.3099999996</v>
      </c>
      <c r="J198" s="110">
        <f t="shared" si="4"/>
        <v>0</v>
      </c>
      <c r="K198" s="114"/>
    </row>
    <row r="199" spans="1:11" s="36" customFormat="1" x14ac:dyDescent="0.2">
      <c r="A199" s="44">
        <v>169</v>
      </c>
      <c r="B199" s="59" t="s">
        <v>275</v>
      </c>
      <c r="C199" s="79"/>
      <c r="D199" s="52"/>
      <c r="E199" s="80"/>
      <c r="F199" s="80"/>
      <c r="G199" s="46">
        <v>5225781.74</v>
      </c>
      <c r="H199" s="93">
        <v>7166184.9400000004</v>
      </c>
      <c r="I199" s="110">
        <v>7166184.9400000004</v>
      </c>
      <c r="J199" s="110">
        <f t="shared" si="4"/>
        <v>0</v>
      </c>
      <c r="K199" s="114"/>
    </row>
    <row r="200" spans="1:11" s="36" customFormat="1" x14ac:dyDescent="0.2">
      <c r="A200" s="44">
        <v>170</v>
      </c>
      <c r="B200" s="59" t="s">
        <v>276</v>
      </c>
      <c r="C200" s="79"/>
      <c r="D200" s="52"/>
      <c r="E200" s="80"/>
      <c r="F200" s="80"/>
      <c r="G200" s="46">
        <v>1102502.6399999999</v>
      </c>
      <c r="H200" s="93">
        <v>1511876.73</v>
      </c>
      <c r="I200" s="110">
        <v>1511876.73</v>
      </c>
      <c r="J200" s="110">
        <f t="shared" si="4"/>
        <v>0</v>
      </c>
      <c r="K200" s="114"/>
    </row>
    <row r="201" spans="1:11" s="36" customFormat="1" x14ac:dyDescent="0.2">
      <c r="A201" s="44">
        <v>171</v>
      </c>
      <c r="B201" s="59" t="s">
        <v>277</v>
      </c>
      <c r="C201" s="79">
        <v>1546</v>
      </c>
      <c r="D201" s="52"/>
      <c r="E201" s="80"/>
      <c r="F201" s="80"/>
      <c r="G201" s="46">
        <v>2112120.44</v>
      </c>
      <c r="H201" s="93">
        <v>2896379.23</v>
      </c>
      <c r="I201" s="110">
        <v>2896379.23</v>
      </c>
      <c r="J201" s="110">
        <f t="shared" si="4"/>
        <v>0</v>
      </c>
      <c r="K201" s="114"/>
    </row>
    <row r="202" spans="1:11" s="36" customFormat="1" x14ac:dyDescent="0.2">
      <c r="A202" s="44">
        <v>172</v>
      </c>
      <c r="B202" s="59" t="s">
        <v>278</v>
      </c>
      <c r="C202" s="79">
        <v>6406.5</v>
      </c>
      <c r="D202" s="52"/>
      <c r="E202" s="80"/>
      <c r="F202" s="80"/>
      <c r="G202" s="46">
        <v>3630449.34</v>
      </c>
      <c r="H202" s="93">
        <v>5146251.28</v>
      </c>
      <c r="I202" s="110">
        <v>5146251.28</v>
      </c>
      <c r="J202" s="110">
        <f t="shared" si="4"/>
        <v>0</v>
      </c>
      <c r="K202" s="114"/>
    </row>
    <row r="203" spans="1:11" s="36" customFormat="1" x14ac:dyDescent="0.2">
      <c r="A203" s="44">
        <v>173</v>
      </c>
      <c r="B203" s="59" t="s">
        <v>279</v>
      </c>
      <c r="C203" s="79">
        <v>4277</v>
      </c>
      <c r="D203" s="52"/>
      <c r="E203" s="80"/>
      <c r="F203" s="80"/>
      <c r="G203" s="46">
        <v>3076927.92</v>
      </c>
      <c r="H203" s="93">
        <v>4361621.04</v>
      </c>
      <c r="I203" s="110">
        <v>4361621.04</v>
      </c>
      <c r="J203" s="110">
        <f t="shared" si="4"/>
        <v>0</v>
      </c>
      <c r="K203" s="114"/>
    </row>
    <row r="204" spans="1:11" s="36" customFormat="1" x14ac:dyDescent="0.2">
      <c r="A204" s="44">
        <v>174</v>
      </c>
      <c r="B204" s="60" t="s">
        <v>318</v>
      </c>
      <c r="C204" s="79"/>
      <c r="D204" s="52"/>
      <c r="E204" s="80"/>
      <c r="F204" s="80"/>
      <c r="G204" s="46">
        <v>3699639.52</v>
      </c>
      <c r="H204" s="93">
        <v>5244330.0599999996</v>
      </c>
      <c r="I204" s="110">
        <v>5244330.0599999996</v>
      </c>
      <c r="J204" s="110">
        <f t="shared" si="4"/>
        <v>0</v>
      </c>
      <c r="K204" s="114"/>
    </row>
    <row r="205" spans="1:11" s="36" customFormat="1" x14ac:dyDescent="0.2">
      <c r="A205" s="44">
        <v>175</v>
      </c>
      <c r="B205" s="61" t="s">
        <v>58</v>
      </c>
      <c r="C205" s="87">
        <v>862.8</v>
      </c>
      <c r="D205" s="52"/>
      <c r="E205" s="87"/>
      <c r="F205" s="87"/>
      <c r="G205" s="46">
        <v>2629044.75</v>
      </c>
      <c r="H205" s="93">
        <v>3605244.52</v>
      </c>
      <c r="I205" s="110">
        <v>3605244.52</v>
      </c>
      <c r="J205" s="110">
        <f t="shared" si="4"/>
        <v>0</v>
      </c>
      <c r="K205" s="114"/>
    </row>
    <row r="206" spans="1:11" s="36" customFormat="1" ht="30" customHeight="1" x14ac:dyDescent="0.2">
      <c r="A206" s="237" t="s">
        <v>137</v>
      </c>
      <c r="B206" s="237"/>
      <c r="C206" s="43">
        <v>16294.9</v>
      </c>
      <c r="D206" s="70"/>
      <c r="E206" s="51"/>
      <c r="F206" s="51"/>
      <c r="G206" s="43">
        <f>SUM(G196:G205)</f>
        <v>33212698.000000004</v>
      </c>
      <c r="H206" s="43">
        <f>SUM(H196:H205)</f>
        <v>46148944.63000001</v>
      </c>
      <c r="I206" s="43">
        <f>SUM(I196:I205)</f>
        <v>46148944.63000001</v>
      </c>
      <c r="J206" s="43">
        <f>SUM(J196:J205)</f>
        <v>0</v>
      </c>
      <c r="K206" s="114"/>
    </row>
    <row r="207" spans="1:11" s="36" customFormat="1" x14ac:dyDescent="0.2">
      <c r="A207" s="205" t="s">
        <v>662</v>
      </c>
      <c r="B207" s="208"/>
      <c r="C207" s="208"/>
      <c r="D207" s="208"/>
      <c r="E207" s="208"/>
      <c r="F207" s="208"/>
      <c r="G207" s="208"/>
      <c r="H207" s="208"/>
      <c r="I207" s="208"/>
      <c r="J207" s="208"/>
      <c r="K207" s="209"/>
    </row>
    <row r="208" spans="1:11" s="36" customFormat="1" x14ac:dyDescent="0.2">
      <c r="A208" s="44">
        <v>176</v>
      </c>
      <c r="B208" s="62" t="s">
        <v>268</v>
      </c>
      <c r="C208" s="79">
        <v>4065.4</v>
      </c>
      <c r="D208" s="52"/>
      <c r="E208" s="80"/>
      <c r="F208" s="80"/>
      <c r="G208" s="100">
        <v>2452557.46</v>
      </c>
      <c r="H208" s="93">
        <v>3869638.2</v>
      </c>
      <c r="I208" s="110">
        <v>3869638.2</v>
      </c>
      <c r="J208" s="110">
        <f>I208-H208</f>
        <v>0</v>
      </c>
      <c r="K208" s="114"/>
    </row>
    <row r="209" spans="1:11" s="36" customFormat="1" x14ac:dyDescent="0.2">
      <c r="A209" s="44">
        <v>177</v>
      </c>
      <c r="B209" s="62" t="s">
        <v>280</v>
      </c>
      <c r="C209" s="79">
        <v>1546</v>
      </c>
      <c r="D209" s="52"/>
      <c r="E209" s="80"/>
      <c r="F209" s="80"/>
      <c r="G209" s="46">
        <v>1965815.06</v>
      </c>
      <c r="H209" s="93">
        <v>2786591.23</v>
      </c>
      <c r="I209" s="110">
        <v>2786591.23</v>
      </c>
      <c r="J209" s="110">
        <f>I209-H209</f>
        <v>0</v>
      </c>
      <c r="K209" s="114"/>
    </row>
    <row r="210" spans="1:11" s="36" customFormat="1" ht="33.75" customHeight="1" x14ac:dyDescent="0.2">
      <c r="A210" s="237" t="s">
        <v>665</v>
      </c>
      <c r="B210" s="237"/>
      <c r="C210" s="43">
        <v>5611.4</v>
      </c>
      <c r="D210" s="70"/>
      <c r="E210" s="51"/>
      <c r="F210" s="51"/>
      <c r="G210" s="43">
        <f>SUM(G208:G209)</f>
        <v>4418372.5199999996</v>
      </c>
      <c r="H210" s="43">
        <f>SUM(H208:H209)</f>
        <v>6656229.4299999997</v>
      </c>
      <c r="I210" s="43">
        <f>SUM(I208:I209)</f>
        <v>6656229.4299999997</v>
      </c>
      <c r="J210" s="43">
        <f>SUM(J208:J209)</f>
        <v>0</v>
      </c>
      <c r="K210" s="114"/>
    </row>
    <row r="211" spans="1:11" s="36" customFormat="1" x14ac:dyDescent="0.2">
      <c r="A211" s="210" t="s">
        <v>179</v>
      </c>
      <c r="B211" s="211"/>
      <c r="C211" s="211"/>
      <c r="D211" s="211"/>
      <c r="E211" s="211"/>
      <c r="F211" s="211"/>
      <c r="G211" s="211"/>
      <c r="H211" s="211"/>
      <c r="I211" s="211"/>
      <c r="J211" s="211"/>
      <c r="K211" s="212"/>
    </row>
    <row r="212" spans="1:11" s="36" customFormat="1" x14ac:dyDescent="0.2">
      <c r="A212" s="64">
        <v>178</v>
      </c>
      <c r="B212" s="95" t="s">
        <v>283</v>
      </c>
      <c r="C212" s="43">
        <v>702.8</v>
      </c>
      <c r="D212" s="52"/>
      <c r="E212" s="43"/>
      <c r="F212" s="43"/>
      <c r="G212" s="46">
        <v>3870579.96</v>
      </c>
      <c r="H212" s="93">
        <v>5486642.3399999999</v>
      </c>
      <c r="I212" s="110">
        <v>5486642.3399999999</v>
      </c>
      <c r="J212" s="110">
        <f>I212-H212</f>
        <v>0</v>
      </c>
      <c r="K212" s="114"/>
    </row>
    <row r="213" spans="1:11" s="36" customFormat="1" x14ac:dyDescent="0.2">
      <c r="A213" s="64">
        <v>179</v>
      </c>
      <c r="B213" s="95" t="s">
        <v>613</v>
      </c>
      <c r="C213" s="43"/>
      <c r="D213" s="52"/>
      <c r="E213" s="43"/>
      <c r="F213" s="43"/>
      <c r="G213" s="46">
        <v>2593183.13</v>
      </c>
      <c r="H213" s="93">
        <v>3556066.98</v>
      </c>
      <c r="I213" s="110">
        <v>3556066.98</v>
      </c>
      <c r="J213" s="110">
        <f>I213-H213</f>
        <v>0</v>
      </c>
      <c r="K213" s="114"/>
    </row>
    <row r="214" spans="1:11" s="36" customFormat="1" x14ac:dyDescent="0.2">
      <c r="A214" s="64">
        <v>180</v>
      </c>
      <c r="B214" s="95" t="s">
        <v>614</v>
      </c>
      <c r="C214" s="43">
        <v>1798.2</v>
      </c>
      <c r="D214" s="52"/>
      <c r="E214" s="43"/>
      <c r="F214" s="43"/>
      <c r="G214" s="46">
        <v>1599234.6</v>
      </c>
      <c r="H214" s="93">
        <v>2193051.96</v>
      </c>
      <c r="I214" s="110">
        <v>2193051.96</v>
      </c>
      <c r="J214" s="110">
        <f>I214-H214</f>
        <v>0</v>
      </c>
      <c r="K214" s="114"/>
    </row>
    <row r="215" spans="1:11" s="36" customFormat="1" ht="33.75" customHeight="1" x14ac:dyDescent="0.2">
      <c r="A215" s="262" t="s">
        <v>180</v>
      </c>
      <c r="B215" s="262"/>
      <c r="C215" s="71">
        <v>2501</v>
      </c>
      <c r="D215" s="65"/>
      <c r="E215" s="43"/>
      <c r="F215" s="43"/>
      <c r="G215" s="71">
        <f>SUM(G212:G214)</f>
        <v>8062997.6899999995</v>
      </c>
      <c r="H215" s="71">
        <f>SUM(H212:H214)</f>
        <v>11235761.280000001</v>
      </c>
      <c r="I215" s="71">
        <f>SUM(I212:I214)</f>
        <v>11235761.280000001</v>
      </c>
      <c r="J215" s="71">
        <f>SUM(J212:J214)</f>
        <v>0</v>
      </c>
      <c r="K215" s="114"/>
    </row>
    <row r="216" spans="1:11" s="36" customFormat="1" x14ac:dyDescent="0.2">
      <c r="A216" s="205" t="s">
        <v>178</v>
      </c>
      <c r="B216" s="208"/>
      <c r="C216" s="208"/>
      <c r="D216" s="208"/>
      <c r="E216" s="208"/>
      <c r="F216" s="208"/>
      <c r="G216" s="208"/>
      <c r="H216" s="208"/>
      <c r="I216" s="208"/>
      <c r="J216" s="208"/>
      <c r="K216" s="209"/>
    </row>
    <row r="217" spans="1:11" s="36" customFormat="1" x14ac:dyDescent="0.2">
      <c r="A217" s="44">
        <v>181</v>
      </c>
      <c r="B217" s="66" t="s">
        <v>600</v>
      </c>
      <c r="C217" s="43">
        <v>622.20000000000005</v>
      </c>
      <c r="D217" s="52"/>
      <c r="E217" s="43"/>
      <c r="F217" s="43"/>
      <c r="G217" s="46">
        <v>2713852.65</v>
      </c>
      <c r="H217" s="93">
        <v>3721542.72</v>
      </c>
      <c r="I217" s="110">
        <v>3721542.72</v>
      </c>
      <c r="J217" s="110">
        <f t="shared" ref="J217:J225" si="5">I217-H217</f>
        <v>0</v>
      </c>
      <c r="K217" s="114"/>
    </row>
    <row r="218" spans="1:11" s="36" customFormat="1" x14ac:dyDescent="0.2">
      <c r="A218" s="44">
        <v>182</v>
      </c>
      <c r="B218" s="66" t="s">
        <v>601</v>
      </c>
      <c r="C218" s="43"/>
      <c r="D218" s="52"/>
      <c r="E218" s="43"/>
      <c r="F218" s="43"/>
      <c r="G218" s="46">
        <v>2507890.62</v>
      </c>
      <c r="H218" s="93">
        <v>3439104.21</v>
      </c>
      <c r="I218" s="110">
        <v>3439104.21</v>
      </c>
      <c r="J218" s="110">
        <f t="shared" si="5"/>
        <v>0</v>
      </c>
      <c r="K218" s="114"/>
    </row>
    <row r="219" spans="1:11" s="36" customFormat="1" x14ac:dyDescent="0.2">
      <c r="A219" s="44">
        <v>183</v>
      </c>
      <c r="B219" s="66" t="s">
        <v>602</v>
      </c>
      <c r="C219" s="43"/>
      <c r="D219" s="52"/>
      <c r="E219" s="43"/>
      <c r="F219" s="43"/>
      <c r="G219" s="46">
        <v>1829427.45</v>
      </c>
      <c r="H219" s="93">
        <v>2508718.54</v>
      </c>
      <c r="I219" s="110">
        <v>2508718.54</v>
      </c>
      <c r="J219" s="110">
        <f t="shared" si="5"/>
        <v>0</v>
      </c>
      <c r="K219" s="114"/>
    </row>
    <row r="220" spans="1:11" s="36" customFormat="1" x14ac:dyDescent="0.2">
      <c r="A220" s="44">
        <v>184</v>
      </c>
      <c r="B220" s="66" t="s">
        <v>603</v>
      </c>
      <c r="C220" s="43"/>
      <c r="D220" s="52"/>
      <c r="E220" s="43"/>
      <c r="F220" s="43"/>
      <c r="G220" s="46">
        <v>2083851.14</v>
      </c>
      <c r="H220" s="93">
        <v>2857613.16</v>
      </c>
      <c r="I220" s="110">
        <v>2857613.16</v>
      </c>
      <c r="J220" s="110">
        <f t="shared" si="5"/>
        <v>0</v>
      </c>
      <c r="K220" s="114"/>
    </row>
    <row r="221" spans="1:11" s="36" customFormat="1" x14ac:dyDescent="0.2">
      <c r="A221" s="44">
        <v>185</v>
      </c>
      <c r="B221" s="66" t="s">
        <v>604</v>
      </c>
      <c r="C221" s="43"/>
      <c r="D221" s="52"/>
      <c r="E221" s="43"/>
      <c r="F221" s="43"/>
      <c r="G221" s="46">
        <v>2520006.0299999998</v>
      </c>
      <c r="H221" s="93">
        <v>3455718.24</v>
      </c>
      <c r="I221" s="110">
        <v>3455718.24</v>
      </c>
      <c r="J221" s="110">
        <f t="shared" si="5"/>
        <v>0</v>
      </c>
      <c r="K221" s="114"/>
    </row>
    <row r="222" spans="1:11" s="36" customFormat="1" x14ac:dyDescent="0.2">
      <c r="A222" s="44">
        <v>186</v>
      </c>
      <c r="B222" s="66" t="s">
        <v>605</v>
      </c>
      <c r="C222" s="43"/>
      <c r="D222" s="52"/>
      <c r="E222" s="43"/>
      <c r="F222" s="43"/>
      <c r="G222" s="46">
        <v>1437695.75</v>
      </c>
      <c r="H222" s="93">
        <v>1971531.56</v>
      </c>
      <c r="I222" s="110">
        <v>1971531.56</v>
      </c>
      <c r="J222" s="110">
        <f t="shared" si="5"/>
        <v>0</v>
      </c>
      <c r="K222" s="114"/>
    </row>
    <row r="223" spans="1:11" s="36" customFormat="1" x14ac:dyDescent="0.2">
      <c r="A223" s="44">
        <v>187</v>
      </c>
      <c r="B223" s="66" t="s">
        <v>606</v>
      </c>
      <c r="C223" s="43"/>
      <c r="D223" s="52"/>
      <c r="E223" s="43"/>
      <c r="F223" s="43"/>
      <c r="G223" s="46">
        <v>1449811.16</v>
      </c>
      <c r="H223" s="93">
        <v>1988145.59</v>
      </c>
      <c r="I223" s="110">
        <v>1988145.59</v>
      </c>
      <c r="J223" s="110">
        <f t="shared" si="5"/>
        <v>0</v>
      </c>
      <c r="K223" s="114"/>
    </row>
    <row r="224" spans="1:11" s="36" customFormat="1" x14ac:dyDescent="0.2">
      <c r="A224" s="44">
        <v>188</v>
      </c>
      <c r="B224" s="66" t="s">
        <v>607</v>
      </c>
      <c r="C224" s="43"/>
      <c r="D224" s="52"/>
      <c r="E224" s="43"/>
      <c r="F224" s="43"/>
      <c r="G224" s="46">
        <v>2305967.06</v>
      </c>
      <c r="H224" s="93">
        <v>3162203.71</v>
      </c>
      <c r="I224" s="110">
        <v>3162203.71</v>
      </c>
      <c r="J224" s="110">
        <f t="shared" si="5"/>
        <v>0</v>
      </c>
      <c r="K224" s="114"/>
    </row>
    <row r="225" spans="1:11" s="36" customFormat="1" x14ac:dyDescent="0.2">
      <c r="A225" s="44">
        <v>189</v>
      </c>
      <c r="B225" s="66" t="s">
        <v>612</v>
      </c>
      <c r="C225" s="43"/>
      <c r="D225" s="52"/>
      <c r="E225" s="43"/>
      <c r="F225" s="43"/>
      <c r="G225" s="46">
        <v>1187310.54</v>
      </c>
      <c r="H225" s="93">
        <v>1628174.94</v>
      </c>
      <c r="I225" s="110">
        <v>1628174.94</v>
      </c>
      <c r="J225" s="110">
        <f t="shared" si="5"/>
        <v>0</v>
      </c>
      <c r="K225" s="114"/>
    </row>
    <row r="226" spans="1:11" s="36" customFormat="1" ht="33.75" customHeight="1" x14ac:dyDescent="0.2">
      <c r="A226" s="237" t="s">
        <v>177</v>
      </c>
      <c r="B226" s="237"/>
      <c r="C226" s="43">
        <v>622.20000000000005</v>
      </c>
      <c r="D226" s="70"/>
      <c r="E226" s="43"/>
      <c r="F226" s="43"/>
      <c r="G226" s="43">
        <f>SUM(G217:G225)</f>
        <v>18035812.399999999</v>
      </c>
      <c r="H226" s="43">
        <f>SUM(H217:H225)</f>
        <v>24732752.670000002</v>
      </c>
      <c r="I226" s="43">
        <f>SUM(I217:I225)</f>
        <v>24732752.670000002</v>
      </c>
      <c r="J226" s="43">
        <f>SUM(J217:J225)</f>
        <v>0</v>
      </c>
      <c r="K226" s="114"/>
    </row>
    <row r="227" spans="1:11" s="36" customFormat="1" x14ac:dyDescent="0.2">
      <c r="A227" s="274" t="s">
        <v>181</v>
      </c>
      <c r="B227" s="275"/>
      <c r="C227" s="275"/>
      <c r="D227" s="275"/>
      <c r="E227" s="275"/>
      <c r="F227" s="275"/>
      <c r="G227" s="275"/>
      <c r="H227" s="275"/>
      <c r="I227" s="275"/>
      <c r="J227" s="275"/>
      <c r="K227" s="276"/>
    </row>
    <row r="228" spans="1:11" s="36" customFormat="1" x14ac:dyDescent="0.2">
      <c r="A228" s="44">
        <v>190</v>
      </c>
      <c r="B228" s="95" t="s">
        <v>618</v>
      </c>
      <c r="C228" s="43">
        <v>924.1</v>
      </c>
      <c r="D228" s="52"/>
      <c r="E228" s="43"/>
      <c r="F228" s="43"/>
      <c r="G228" s="46">
        <v>1592369.2</v>
      </c>
      <c r="H228" s="93">
        <v>2183637.34</v>
      </c>
      <c r="I228" s="110">
        <v>2183637.34</v>
      </c>
      <c r="J228" s="110">
        <f>I228-H228</f>
        <v>0</v>
      </c>
      <c r="K228" s="114"/>
    </row>
    <row r="229" spans="1:11" s="36" customFormat="1" x14ac:dyDescent="0.2">
      <c r="A229" s="44">
        <v>191</v>
      </c>
      <c r="B229" s="95" t="s">
        <v>619</v>
      </c>
      <c r="C229" s="43"/>
      <c r="D229" s="52"/>
      <c r="E229" s="43"/>
      <c r="F229" s="43"/>
      <c r="G229" s="46">
        <v>1198618.25</v>
      </c>
      <c r="H229" s="93">
        <v>1643681.37</v>
      </c>
      <c r="I229" s="110">
        <v>1643681.37</v>
      </c>
      <c r="J229" s="110">
        <f>I229-H229</f>
        <v>0</v>
      </c>
      <c r="K229" s="114"/>
    </row>
    <row r="230" spans="1:11" s="36" customFormat="1" x14ac:dyDescent="0.2">
      <c r="A230" s="44">
        <v>192</v>
      </c>
      <c r="B230" s="95" t="s">
        <v>620</v>
      </c>
      <c r="C230" s="43"/>
      <c r="D230" s="52"/>
      <c r="E230" s="43"/>
      <c r="F230" s="43"/>
      <c r="G230" s="46">
        <v>1461522.73</v>
      </c>
      <c r="H230" s="93">
        <v>2004205.82</v>
      </c>
      <c r="I230" s="110">
        <v>2004205.82</v>
      </c>
      <c r="J230" s="110">
        <f>I230-H230</f>
        <v>0</v>
      </c>
      <c r="K230" s="114"/>
    </row>
    <row r="231" spans="1:11" s="36" customFormat="1" ht="25.5" x14ac:dyDescent="0.2">
      <c r="A231" s="44"/>
      <c r="B231" s="109" t="s">
        <v>133</v>
      </c>
      <c r="C231" s="43"/>
      <c r="D231" s="52"/>
      <c r="E231" s="43"/>
      <c r="F231" s="43"/>
      <c r="G231" s="46"/>
      <c r="H231" s="110"/>
      <c r="I231" s="110">
        <v>11414345.689999999</v>
      </c>
      <c r="J231" s="110">
        <f>I231-H231</f>
        <v>11414345.689999999</v>
      </c>
      <c r="K231" s="114" t="s">
        <v>741</v>
      </c>
    </row>
    <row r="232" spans="1:11" s="36" customFormat="1" ht="33.75" customHeight="1" x14ac:dyDescent="0.2">
      <c r="A232" s="277" t="s">
        <v>214</v>
      </c>
      <c r="B232" s="277"/>
      <c r="C232" s="43">
        <v>924.1</v>
      </c>
      <c r="D232" s="43"/>
      <c r="E232" s="43"/>
      <c r="F232" s="43"/>
      <c r="G232" s="43">
        <f>SUM(G228:G230)</f>
        <v>4252510.18</v>
      </c>
      <c r="H232" s="43">
        <f>SUM(H228:H231)</f>
        <v>5831524.5300000003</v>
      </c>
      <c r="I232" s="43">
        <f>SUM(I228:I231)</f>
        <v>17245870.219999999</v>
      </c>
      <c r="J232" s="43">
        <f>SUM(J228:J231)</f>
        <v>11414345.689999999</v>
      </c>
      <c r="K232" s="114"/>
    </row>
    <row r="233" spans="1:11" s="36" customFormat="1" x14ac:dyDescent="0.2">
      <c r="A233" s="274" t="s">
        <v>698</v>
      </c>
      <c r="B233" s="275"/>
      <c r="C233" s="275"/>
      <c r="D233" s="275"/>
      <c r="E233" s="275"/>
      <c r="F233" s="275"/>
      <c r="G233" s="275"/>
      <c r="H233" s="275"/>
      <c r="I233" s="275"/>
      <c r="J233" s="275"/>
      <c r="K233" s="276"/>
    </row>
    <row r="234" spans="1:11" s="36" customFormat="1" x14ac:dyDescent="0.2">
      <c r="A234" s="44">
        <v>193</v>
      </c>
      <c r="B234" s="95" t="s">
        <v>700</v>
      </c>
      <c r="C234" s="43"/>
      <c r="D234" s="43"/>
      <c r="E234" s="43"/>
      <c r="F234" s="43"/>
      <c r="G234" s="43">
        <v>2500207.4300000002</v>
      </c>
      <c r="H234" s="43">
        <v>3544105.56</v>
      </c>
      <c r="I234" s="43">
        <v>3544105.56</v>
      </c>
      <c r="J234" s="110">
        <f>I234-H234</f>
        <v>0</v>
      </c>
      <c r="K234" s="114"/>
    </row>
    <row r="235" spans="1:11" s="36" customFormat="1" ht="33.75" customHeight="1" x14ac:dyDescent="0.2">
      <c r="A235" s="274" t="s">
        <v>699</v>
      </c>
      <c r="B235" s="276"/>
      <c r="C235" s="43"/>
      <c r="D235" s="43"/>
      <c r="E235" s="43"/>
      <c r="F235" s="43"/>
      <c r="G235" s="43">
        <f>SUM(G234)</f>
        <v>2500207.4300000002</v>
      </c>
      <c r="H235" s="43">
        <f>SUM(H234)</f>
        <v>3544105.56</v>
      </c>
      <c r="I235" s="43">
        <f>SUM(I234)</f>
        <v>3544105.56</v>
      </c>
      <c r="J235" s="43">
        <f>SUM(J234)</f>
        <v>0</v>
      </c>
      <c r="K235" s="114"/>
    </row>
    <row r="236" spans="1:11" s="36" customFormat="1" x14ac:dyDescent="0.2">
      <c r="A236" s="205" t="s">
        <v>202</v>
      </c>
      <c r="B236" s="208"/>
      <c r="C236" s="208"/>
      <c r="D236" s="208"/>
      <c r="E236" s="208"/>
      <c r="F236" s="208"/>
      <c r="G236" s="208"/>
      <c r="H236" s="208"/>
      <c r="I236" s="208"/>
      <c r="J236" s="208"/>
      <c r="K236" s="209"/>
    </row>
    <row r="237" spans="1:11" s="36" customFormat="1" x14ac:dyDescent="0.2">
      <c r="A237" s="44">
        <v>194</v>
      </c>
      <c r="B237" s="95" t="s">
        <v>621</v>
      </c>
      <c r="C237" s="43">
        <v>961.6</v>
      </c>
      <c r="D237" s="52"/>
      <c r="E237" s="43"/>
      <c r="F237" s="43"/>
      <c r="G237" s="46">
        <v>2435601.98</v>
      </c>
      <c r="H237" s="93">
        <v>3339973.83</v>
      </c>
      <c r="I237" s="110">
        <v>3339973.83</v>
      </c>
      <c r="J237" s="110">
        <f t="shared" ref="J237:J248" si="6">I237-H237</f>
        <v>0</v>
      </c>
      <c r="K237" s="114"/>
    </row>
    <row r="238" spans="1:11" s="36" customFormat="1" x14ac:dyDescent="0.2">
      <c r="A238" s="44">
        <v>195</v>
      </c>
      <c r="B238" s="95" t="s">
        <v>324</v>
      </c>
      <c r="C238" s="43">
        <v>964.1</v>
      </c>
      <c r="D238" s="52"/>
      <c r="E238" s="43"/>
      <c r="F238" s="43"/>
      <c r="G238" s="46">
        <v>3256008.38</v>
      </c>
      <c r="H238" s="93">
        <v>4615472</v>
      </c>
      <c r="I238" s="110">
        <v>4615472</v>
      </c>
      <c r="J238" s="110">
        <f t="shared" si="6"/>
        <v>0</v>
      </c>
      <c r="K238" s="114"/>
    </row>
    <row r="239" spans="1:11" s="36" customFormat="1" x14ac:dyDescent="0.2">
      <c r="A239" s="44">
        <v>196</v>
      </c>
      <c r="B239" s="95" t="s">
        <v>623</v>
      </c>
      <c r="C239" s="43">
        <v>961.6</v>
      </c>
      <c r="D239" s="52"/>
      <c r="E239" s="43"/>
      <c r="F239" s="43"/>
      <c r="G239" s="46">
        <v>2645506.7999999998</v>
      </c>
      <c r="H239" s="93">
        <v>3750071.01</v>
      </c>
      <c r="I239" s="110">
        <v>3750071.01</v>
      </c>
      <c r="J239" s="110">
        <f t="shared" si="6"/>
        <v>0</v>
      </c>
      <c r="K239" s="114"/>
    </row>
    <row r="240" spans="1:11" s="36" customFormat="1" x14ac:dyDescent="0.2">
      <c r="A240" s="44">
        <v>197</v>
      </c>
      <c r="B240" s="95" t="s">
        <v>284</v>
      </c>
      <c r="C240" s="43">
        <v>1676.6</v>
      </c>
      <c r="D240" s="52"/>
      <c r="E240" s="43"/>
      <c r="F240" s="43"/>
      <c r="G240" s="46">
        <v>1780965.8</v>
      </c>
      <c r="H240" s="93">
        <v>2442262.41</v>
      </c>
      <c r="I240" s="110">
        <v>2442262.41</v>
      </c>
      <c r="J240" s="110">
        <f t="shared" si="6"/>
        <v>0</v>
      </c>
      <c r="K240" s="114"/>
    </row>
    <row r="241" spans="1:11" s="36" customFormat="1" x14ac:dyDescent="0.2">
      <c r="A241" s="44">
        <v>198</v>
      </c>
      <c r="B241" s="95" t="s">
        <v>624</v>
      </c>
      <c r="C241" s="43">
        <v>1295.5999999999999</v>
      </c>
      <c r="D241" s="52"/>
      <c r="E241" s="43"/>
      <c r="F241" s="43"/>
      <c r="G241" s="46">
        <v>1724427.21</v>
      </c>
      <c r="H241" s="93">
        <v>2364730.27</v>
      </c>
      <c r="I241" s="110">
        <v>2364730.27</v>
      </c>
      <c r="J241" s="110">
        <f t="shared" si="6"/>
        <v>0</v>
      </c>
      <c r="K241" s="114"/>
    </row>
    <row r="242" spans="1:11" s="36" customFormat="1" x14ac:dyDescent="0.2">
      <c r="A242" s="44">
        <v>199</v>
      </c>
      <c r="B242" s="95" t="s">
        <v>625</v>
      </c>
      <c r="C242" s="43">
        <v>1545</v>
      </c>
      <c r="D242" s="52"/>
      <c r="E242" s="43"/>
      <c r="F242" s="43"/>
      <c r="G242" s="46">
        <v>2826929.85</v>
      </c>
      <c r="H242" s="93">
        <v>3876607.01</v>
      </c>
      <c r="I242" s="110">
        <v>3876607.01</v>
      </c>
      <c r="J242" s="110">
        <f t="shared" si="6"/>
        <v>0</v>
      </c>
      <c r="K242" s="114"/>
    </row>
    <row r="243" spans="1:11" s="36" customFormat="1" x14ac:dyDescent="0.2">
      <c r="A243" s="44">
        <v>200</v>
      </c>
      <c r="B243" s="95" t="s">
        <v>626</v>
      </c>
      <c r="C243" s="43">
        <v>1546.6</v>
      </c>
      <c r="D243" s="52"/>
      <c r="E243" s="43"/>
      <c r="F243" s="43"/>
      <c r="G243" s="46">
        <v>2826929.85</v>
      </c>
      <c r="H243" s="93">
        <v>3876607.01</v>
      </c>
      <c r="I243" s="110">
        <v>3876607.01</v>
      </c>
      <c r="J243" s="110">
        <f t="shared" si="6"/>
        <v>0</v>
      </c>
      <c r="K243" s="114"/>
    </row>
    <row r="244" spans="1:11" s="36" customFormat="1" x14ac:dyDescent="0.2">
      <c r="A244" s="44">
        <v>201</v>
      </c>
      <c r="B244" s="95" t="s">
        <v>329</v>
      </c>
      <c r="C244" s="43">
        <v>208.8</v>
      </c>
      <c r="D244" s="52"/>
      <c r="E244" s="43"/>
      <c r="F244" s="43"/>
      <c r="G244" s="46">
        <v>3170199.9</v>
      </c>
      <c r="H244" s="93">
        <v>4347337.8600000003</v>
      </c>
      <c r="I244" s="110">
        <v>4347337.8600000003</v>
      </c>
      <c r="J244" s="110">
        <f t="shared" si="6"/>
        <v>0</v>
      </c>
      <c r="K244" s="114"/>
    </row>
    <row r="245" spans="1:11" s="36" customFormat="1" x14ac:dyDescent="0.2">
      <c r="A245" s="44">
        <v>202</v>
      </c>
      <c r="B245" s="95" t="s">
        <v>330</v>
      </c>
      <c r="C245" s="43">
        <v>2138.4</v>
      </c>
      <c r="D245" s="52"/>
      <c r="E245" s="43"/>
      <c r="F245" s="43"/>
      <c r="G245" s="46">
        <v>2826929.85</v>
      </c>
      <c r="H245" s="93">
        <v>3876607.01</v>
      </c>
      <c r="I245" s="110">
        <v>3876607.01</v>
      </c>
      <c r="J245" s="110">
        <f t="shared" si="6"/>
        <v>0</v>
      </c>
      <c r="K245" s="114"/>
    </row>
    <row r="246" spans="1:11" s="36" customFormat="1" x14ac:dyDescent="0.2">
      <c r="A246" s="44">
        <v>203</v>
      </c>
      <c r="B246" s="95" t="s">
        <v>227</v>
      </c>
      <c r="C246" s="43"/>
      <c r="D246" s="52"/>
      <c r="E246" s="43"/>
      <c r="F246" s="43"/>
      <c r="G246" s="46">
        <v>84257.18</v>
      </c>
      <c r="H246" s="93">
        <v>129202.09</v>
      </c>
      <c r="I246" s="110">
        <v>129202.09</v>
      </c>
      <c r="J246" s="110">
        <f t="shared" si="6"/>
        <v>0</v>
      </c>
      <c r="K246" s="114"/>
    </row>
    <row r="247" spans="1:11" s="36" customFormat="1" x14ac:dyDescent="0.2">
      <c r="A247" s="44">
        <v>204</v>
      </c>
      <c r="B247" s="95" t="s">
        <v>285</v>
      </c>
      <c r="C247" s="43">
        <v>375.9</v>
      </c>
      <c r="D247" s="52"/>
      <c r="E247" s="43"/>
      <c r="F247" s="43"/>
      <c r="G247" s="43">
        <v>1809235.1</v>
      </c>
      <c r="H247" s="93">
        <v>2481028.48</v>
      </c>
      <c r="I247" s="110">
        <v>2481028.48</v>
      </c>
      <c r="J247" s="110">
        <f t="shared" si="6"/>
        <v>0</v>
      </c>
      <c r="K247" s="114"/>
    </row>
    <row r="248" spans="1:11" s="36" customFormat="1" x14ac:dyDescent="0.2">
      <c r="A248" s="44">
        <v>205</v>
      </c>
      <c r="B248" s="95" t="s">
        <v>286</v>
      </c>
      <c r="C248" s="43">
        <v>732.9</v>
      </c>
      <c r="D248" s="52"/>
      <c r="E248" s="43"/>
      <c r="F248" s="43"/>
      <c r="G248" s="43">
        <v>2180774.4500000002</v>
      </c>
      <c r="H248" s="93">
        <v>2990525.4</v>
      </c>
      <c r="I248" s="110">
        <v>2990525.4</v>
      </c>
      <c r="J248" s="110">
        <f t="shared" si="6"/>
        <v>0</v>
      </c>
      <c r="K248" s="114"/>
    </row>
    <row r="249" spans="1:11" s="36" customFormat="1" ht="33.75" customHeight="1" x14ac:dyDescent="0.2">
      <c r="A249" s="237" t="s">
        <v>182</v>
      </c>
      <c r="B249" s="237"/>
      <c r="C249" s="43">
        <v>12407.099999999999</v>
      </c>
      <c r="D249" s="70"/>
      <c r="E249" s="51"/>
      <c r="F249" s="51"/>
      <c r="G249" s="43">
        <f>SUM(G237:G248)</f>
        <v>27567766.349999998</v>
      </c>
      <c r="H249" s="43">
        <f>SUM(H237:H248)</f>
        <v>38090424.379999995</v>
      </c>
      <c r="I249" s="43">
        <f>SUM(I237:I248)</f>
        <v>38090424.379999995</v>
      </c>
      <c r="J249" s="43">
        <f>SUM(J237:J248)</f>
        <v>0</v>
      </c>
      <c r="K249" s="114"/>
    </row>
    <row r="250" spans="1:11" s="36" customFormat="1" x14ac:dyDescent="0.2">
      <c r="A250" s="210" t="s">
        <v>216</v>
      </c>
      <c r="B250" s="211"/>
      <c r="C250" s="211"/>
      <c r="D250" s="211"/>
      <c r="E250" s="211"/>
      <c r="F250" s="211"/>
      <c r="G250" s="211"/>
      <c r="H250" s="211"/>
      <c r="I250" s="211"/>
      <c r="J250" s="211"/>
      <c r="K250" s="212"/>
    </row>
    <row r="251" spans="1:11" s="36" customFormat="1" x14ac:dyDescent="0.2">
      <c r="A251" s="64">
        <v>206</v>
      </c>
      <c r="B251" s="95" t="s">
        <v>629</v>
      </c>
      <c r="C251" s="43"/>
      <c r="D251" s="52"/>
      <c r="E251" s="43"/>
      <c r="F251" s="43"/>
      <c r="G251" s="46">
        <v>2460640.5099999998</v>
      </c>
      <c r="H251" s="93">
        <v>3374309.49</v>
      </c>
      <c r="I251" s="110">
        <v>3374309.49</v>
      </c>
      <c r="J251" s="110">
        <f>I251-H251</f>
        <v>0</v>
      </c>
      <c r="K251" s="114"/>
    </row>
    <row r="252" spans="1:11" s="36" customFormat="1" x14ac:dyDescent="0.2">
      <c r="A252" s="64">
        <v>207</v>
      </c>
      <c r="B252" s="95" t="s">
        <v>708</v>
      </c>
      <c r="C252" s="43"/>
      <c r="D252" s="52"/>
      <c r="E252" s="43"/>
      <c r="F252" s="43"/>
      <c r="G252" s="100">
        <v>2544236.86</v>
      </c>
      <c r="H252" s="93">
        <v>3488946.3</v>
      </c>
      <c r="I252" s="110">
        <v>3488946.3</v>
      </c>
      <c r="J252" s="110">
        <f>I252-H252</f>
        <v>0</v>
      </c>
      <c r="K252" s="114"/>
    </row>
    <row r="253" spans="1:11" s="36" customFormat="1" x14ac:dyDescent="0.2">
      <c r="A253" s="64">
        <v>208</v>
      </c>
      <c r="B253" s="95" t="s">
        <v>709</v>
      </c>
      <c r="C253" s="43"/>
      <c r="D253" s="52"/>
      <c r="E253" s="43"/>
      <c r="F253" s="43"/>
      <c r="G253" s="100">
        <v>2544236.86</v>
      </c>
      <c r="H253" s="93">
        <v>3488946.3</v>
      </c>
      <c r="I253" s="110">
        <v>3488946.3</v>
      </c>
      <c r="J253" s="110">
        <f>I253-H253</f>
        <v>0</v>
      </c>
      <c r="K253" s="114"/>
    </row>
    <row r="254" spans="1:11" s="36" customFormat="1" ht="33.75" customHeight="1" x14ac:dyDescent="0.2">
      <c r="A254" s="262" t="s">
        <v>217</v>
      </c>
      <c r="B254" s="262"/>
      <c r="C254" s="71" t="e">
        <v>#REF!</v>
      </c>
      <c r="D254" s="65"/>
      <c r="E254" s="71"/>
      <c r="F254" s="71"/>
      <c r="G254" s="71">
        <f>SUM(G251:G253)</f>
        <v>7549114.2299999986</v>
      </c>
      <c r="H254" s="71">
        <f>SUM(H251:H253)</f>
        <v>10352202.09</v>
      </c>
      <c r="I254" s="71">
        <f>SUM(I251:I253)</f>
        <v>10352202.09</v>
      </c>
      <c r="J254" s="71">
        <f>SUM(J251:J253)</f>
        <v>0</v>
      </c>
      <c r="K254" s="114"/>
    </row>
    <row r="255" spans="1:11" s="36" customFormat="1" x14ac:dyDescent="0.2">
      <c r="A255" s="205" t="s">
        <v>215</v>
      </c>
      <c r="B255" s="208"/>
      <c r="C255" s="208"/>
      <c r="D255" s="208"/>
      <c r="E255" s="208"/>
      <c r="F255" s="208"/>
      <c r="G255" s="208"/>
      <c r="H255" s="208"/>
      <c r="I255" s="208"/>
      <c r="J255" s="208"/>
      <c r="K255" s="209"/>
    </row>
    <row r="256" spans="1:11" s="36" customFormat="1" x14ac:dyDescent="0.2">
      <c r="A256" s="44">
        <v>209</v>
      </c>
      <c r="B256" s="95" t="s">
        <v>633</v>
      </c>
      <c r="C256" s="43">
        <v>858.98</v>
      </c>
      <c r="D256" s="52"/>
      <c r="E256" s="43"/>
      <c r="F256" s="43"/>
      <c r="G256" s="82">
        <v>111107.32</v>
      </c>
      <c r="H256" s="93">
        <v>368732.6</v>
      </c>
      <c r="I256" s="110">
        <v>0</v>
      </c>
      <c r="J256" s="110">
        <f t="shared" ref="J256:J263" si="7">I256-H256</f>
        <v>-368732.6</v>
      </c>
      <c r="K256" s="114" t="s">
        <v>737</v>
      </c>
    </row>
    <row r="257" spans="1:11" s="36" customFormat="1" x14ac:dyDescent="0.2">
      <c r="A257" s="44">
        <v>210</v>
      </c>
      <c r="B257" s="95" t="s">
        <v>634</v>
      </c>
      <c r="C257" s="43"/>
      <c r="D257" s="52"/>
      <c r="E257" s="43"/>
      <c r="F257" s="43"/>
      <c r="G257" s="82">
        <v>111107.32</v>
      </c>
      <c r="H257" s="93">
        <v>368732.6</v>
      </c>
      <c r="I257" s="110">
        <v>0</v>
      </c>
      <c r="J257" s="110">
        <f t="shared" si="7"/>
        <v>-368732.6</v>
      </c>
      <c r="K257" s="114" t="s">
        <v>737</v>
      </c>
    </row>
    <row r="258" spans="1:11" s="36" customFormat="1" x14ac:dyDescent="0.2">
      <c r="A258" s="44">
        <v>211</v>
      </c>
      <c r="B258" s="95" t="s">
        <v>635</v>
      </c>
      <c r="C258" s="43"/>
      <c r="D258" s="52"/>
      <c r="E258" s="43"/>
      <c r="F258" s="43"/>
      <c r="G258" s="82">
        <v>60033.8</v>
      </c>
      <c r="H258" s="93">
        <v>199234.56</v>
      </c>
      <c r="I258" s="110">
        <v>0</v>
      </c>
      <c r="J258" s="110">
        <f t="shared" si="7"/>
        <v>-199234.56</v>
      </c>
      <c r="K258" s="114" t="s">
        <v>737</v>
      </c>
    </row>
    <row r="259" spans="1:11" s="36" customFormat="1" x14ac:dyDescent="0.2">
      <c r="A259" s="44">
        <v>212</v>
      </c>
      <c r="B259" s="95" t="s">
        <v>636</v>
      </c>
      <c r="C259" s="43"/>
      <c r="D259" s="52"/>
      <c r="E259" s="43"/>
      <c r="F259" s="43"/>
      <c r="G259" s="82">
        <v>111107.32</v>
      </c>
      <c r="H259" s="93">
        <v>368732.6</v>
      </c>
      <c r="I259" s="110">
        <v>0</v>
      </c>
      <c r="J259" s="110">
        <f t="shared" si="7"/>
        <v>-368732.6</v>
      </c>
      <c r="K259" s="114" t="s">
        <v>737</v>
      </c>
    </row>
    <row r="260" spans="1:11" s="36" customFormat="1" x14ac:dyDescent="0.2">
      <c r="A260" s="44">
        <v>213</v>
      </c>
      <c r="B260" s="95" t="s">
        <v>637</v>
      </c>
      <c r="C260" s="43"/>
      <c r="D260" s="52"/>
      <c r="E260" s="43"/>
      <c r="F260" s="43"/>
      <c r="G260" s="82">
        <v>201606.03</v>
      </c>
      <c r="H260" s="93">
        <v>669071.25</v>
      </c>
      <c r="I260" s="110">
        <v>0</v>
      </c>
      <c r="J260" s="110">
        <f t="shared" si="7"/>
        <v>-669071.25</v>
      </c>
      <c r="K260" s="114" t="s">
        <v>737</v>
      </c>
    </row>
    <row r="261" spans="1:11" s="36" customFormat="1" x14ac:dyDescent="0.2">
      <c r="A261" s="44">
        <v>214</v>
      </c>
      <c r="B261" s="95" t="s">
        <v>638</v>
      </c>
      <c r="C261" s="43"/>
      <c r="D261" s="52"/>
      <c r="E261" s="43"/>
      <c r="F261" s="43"/>
      <c r="G261" s="82">
        <v>241031.22</v>
      </c>
      <c r="H261" s="93">
        <v>799911.86</v>
      </c>
      <c r="I261" s="110">
        <v>0</v>
      </c>
      <c r="J261" s="110">
        <f t="shared" si="7"/>
        <v>-799911.86</v>
      </c>
      <c r="K261" s="114" t="s">
        <v>737</v>
      </c>
    </row>
    <row r="262" spans="1:11" s="36" customFormat="1" x14ac:dyDescent="0.2">
      <c r="A262" s="44">
        <v>215</v>
      </c>
      <c r="B262" s="95" t="s">
        <v>639</v>
      </c>
      <c r="C262" s="43"/>
      <c r="D262" s="52"/>
      <c r="E262" s="43"/>
      <c r="F262" s="43"/>
      <c r="G262" s="82">
        <v>179205.36</v>
      </c>
      <c r="H262" s="93">
        <v>594730</v>
      </c>
      <c r="I262" s="110">
        <v>0</v>
      </c>
      <c r="J262" s="110">
        <f t="shared" si="7"/>
        <v>-594730</v>
      </c>
      <c r="K262" s="114" t="s">
        <v>737</v>
      </c>
    </row>
    <row r="263" spans="1:11" s="36" customFormat="1" x14ac:dyDescent="0.2">
      <c r="A263" s="44">
        <v>216</v>
      </c>
      <c r="B263" s="95" t="s">
        <v>640</v>
      </c>
      <c r="C263" s="43"/>
      <c r="D263" s="52"/>
      <c r="E263" s="43"/>
      <c r="F263" s="43"/>
      <c r="G263" s="82">
        <v>179205.36</v>
      </c>
      <c r="H263" s="93">
        <v>594730</v>
      </c>
      <c r="I263" s="110">
        <v>0</v>
      </c>
      <c r="J263" s="110">
        <f t="shared" si="7"/>
        <v>-594730</v>
      </c>
      <c r="K263" s="114" t="s">
        <v>737</v>
      </c>
    </row>
    <row r="264" spans="1:11" s="36" customFormat="1" ht="39" customHeight="1" x14ac:dyDescent="0.2">
      <c r="A264" s="237" t="s">
        <v>632</v>
      </c>
      <c r="B264" s="237"/>
      <c r="C264" s="43">
        <v>858.98</v>
      </c>
      <c r="D264" s="43"/>
      <c r="E264" s="43"/>
      <c r="F264" s="43"/>
      <c r="G264" s="43">
        <f>SUM(G256:G263)</f>
        <v>1194403.73</v>
      </c>
      <c r="H264" s="43">
        <f>SUM(H256:H263)</f>
        <v>3963875.4699999997</v>
      </c>
      <c r="I264" s="43">
        <f>SUM(I256:I263)</f>
        <v>0</v>
      </c>
      <c r="J264" s="43">
        <f>SUM(J256:J263)</f>
        <v>-3963875.4699999997</v>
      </c>
      <c r="K264" s="114"/>
    </row>
    <row r="265" spans="1:11" s="36" customFormat="1" x14ac:dyDescent="0.2">
      <c r="A265" s="210" t="s">
        <v>212</v>
      </c>
      <c r="B265" s="211"/>
      <c r="C265" s="211"/>
      <c r="D265" s="211"/>
      <c r="E265" s="211"/>
      <c r="F265" s="211"/>
      <c r="G265" s="211"/>
      <c r="H265" s="211"/>
      <c r="I265" s="211"/>
      <c r="J265" s="211"/>
      <c r="K265" s="212"/>
    </row>
    <row r="266" spans="1:11" s="36" customFormat="1" x14ac:dyDescent="0.2">
      <c r="A266" s="64">
        <v>217</v>
      </c>
      <c r="B266" s="95" t="s">
        <v>641</v>
      </c>
      <c r="C266" s="71">
        <v>590.20000000000005</v>
      </c>
      <c r="D266" s="52"/>
      <c r="E266" s="43"/>
      <c r="F266" s="43"/>
      <c r="G266" s="46">
        <v>3965778.72</v>
      </c>
      <c r="H266" s="93">
        <v>5438325.8200000003</v>
      </c>
      <c r="I266" s="110">
        <v>5438325.8200000003</v>
      </c>
      <c r="J266" s="110">
        <f>I266-H266</f>
        <v>0</v>
      </c>
      <c r="K266" s="114"/>
    </row>
    <row r="267" spans="1:11" s="36" customFormat="1" ht="39" customHeight="1" x14ac:dyDescent="0.2">
      <c r="A267" s="237" t="s">
        <v>213</v>
      </c>
      <c r="B267" s="237"/>
      <c r="C267" s="43" t="e">
        <v>#REF!</v>
      </c>
      <c r="D267" s="70"/>
      <c r="E267" s="71"/>
      <c r="F267" s="71"/>
      <c r="G267" s="43">
        <f>SUM(G266)</f>
        <v>3965778.72</v>
      </c>
      <c r="H267" s="43">
        <f>SUM(H266)</f>
        <v>5438325.8200000003</v>
      </c>
      <c r="I267" s="43">
        <f>SUM(I266)</f>
        <v>5438325.8200000003</v>
      </c>
      <c r="J267" s="43">
        <f>SUM(J266)</f>
        <v>0</v>
      </c>
      <c r="K267" s="114"/>
    </row>
    <row r="268" spans="1:11" s="36" customFormat="1" x14ac:dyDescent="0.2">
      <c r="A268" s="265" t="s">
        <v>238</v>
      </c>
      <c r="B268" s="266"/>
      <c r="C268" s="266"/>
      <c r="D268" s="266"/>
      <c r="E268" s="266"/>
      <c r="F268" s="266"/>
      <c r="G268" s="266"/>
      <c r="H268" s="266"/>
      <c r="I268" s="266"/>
      <c r="J268" s="266"/>
      <c r="K268" s="283"/>
    </row>
    <row r="269" spans="1:11" s="36" customFormat="1" x14ac:dyDescent="0.2">
      <c r="A269" s="44">
        <v>218</v>
      </c>
      <c r="B269" s="95" t="s">
        <v>228</v>
      </c>
      <c r="C269" s="71">
        <v>590.20000000000005</v>
      </c>
      <c r="D269" s="52"/>
      <c r="E269" s="43"/>
      <c r="F269" s="43"/>
      <c r="G269" s="46">
        <v>8942299.2100000009</v>
      </c>
      <c r="H269" s="93">
        <v>22869090.469999999</v>
      </c>
      <c r="I269" s="110">
        <v>22869090.469999999</v>
      </c>
      <c r="J269" s="110">
        <f>I269-H269</f>
        <v>0</v>
      </c>
      <c r="K269" s="114"/>
    </row>
    <row r="270" spans="1:11" s="36" customFormat="1" ht="39" customHeight="1" x14ac:dyDescent="0.2">
      <c r="A270" s="261" t="s">
        <v>117</v>
      </c>
      <c r="B270" s="261"/>
      <c r="C270" s="87">
        <v>590.20000000000005</v>
      </c>
      <c r="D270" s="88"/>
      <c r="E270" s="87"/>
      <c r="F270" s="87"/>
      <c r="G270" s="87">
        <f>SUM(G269)</f>
        <v>8942299.2100000009</v>
      </c>
      <c r="H270" s="87">
        <f>SUM(H269)</f>
        <v>22869090.469999999</v>
      </c>
      <c r="I270" s="87">
        <f>SUM(I269)</f>
        <v>22869090.469999999</v>
      </c>
      <c r="J270" s="87">
        <f>SUM(J269)</f>
        <v>0</v>
      </c>
      <c r="K270" s="114"/>
    </row>
    <row r="271" spans="1:11" s="36" customFormat="1" x14ac:dyDescent="0.2">
      <c r="A271" s="205" t="s">
        <v>190</v>
      </c>
      <c r="B271" s="208"/>
      <c r="C271" s="208"/>
      <c r="D271" s="208"/>
      <c r="E271" s="208"/>
      <c r="F271" s="208"/>
      <c r="G271" s="208"/>
      <c r="H271" s="208"/>
      <c r="I271" s="208"/>
      <c r="J271" s="208"/>
      <c r="K271" s="209"/>
    </row>
    <row r="272" spans="1:11" s="36" customFormat="1" x14ac:dyDescent="0.2">
      <c r="A272" s="44">
        <v>219</v>
      </c>
      <c r="B272" s="95" t="s">
        <v>3</v>
      </c>
      <c r="C272" s="96"/>
      <c r="D272" s="96"/>
      <c r="E272" s="96"/>
      <c r="F272" s="96"/>
      <c r="G272" s="46">
        <v>1967018.17</v>
      </c>
      <c r="H272" s="93">
        <v>2697398.54</v>
      </c>
      <c r="I272" s="110">
        <v>2697398.54</v>
      </c>
      <c r="J272" s="110">
        <f>I272-H272</f>
        <v>0</v>
      </c>
      <c r="K272" s="114"/>
    </row>
    <row r="273" spans="1:11" s="36" customFormat="1" x14ac:dyDescent="0.2">
      <c r="A273" s="44">
        <v>220</v>
      </c>
      <c r="B273" s="95" t="s">
        <v>4</v>
      </c>
      <c r="C273" s="96"/>
      <c r="D273" s="96"/>
      <c r="E273" s="96"/>
      <c r="F273" s="96"/>
      <c r="G273" s="46">
        <v>2166074.42</v>
      </c>
      <c r="H273" s="93">
        <v>2970367.05</v>
      </c>
      <c r="I273" s="110">
        <v>2970367.05</v>
      </c>
      <c r="J273" s="110">
        <f>I273-H273</f>
        <v>0</v>
      </c>
      <c r="K273" s="114"/>
    </row>
    <row r="274" spans="1:11" s="36" customFormat="1" ht="39" customHeight="1" x14ac:dyDescent="0.2">
      <c r="A274" s="237" t="s">
        <v>187</v>
      </c>
      <c r="B274" s="237"/>
      <c r="C274" s="43" t="e">
        <v>#REF!</v>
      </c>
      <c r="D274" s="70"/>
      <c r="E274" s="43"/>
      <c r="F274" s="43"/>
      <c r="G274" s="43">
        <f>SUM(G272:G273)</f>
        <v>4133092.59</v>
      </c>
      <c r="H274" s="43">
        <f>SUM(H272:H273)</f>
        <v>5667765.5899999999</v>
      </c>
      <c r="I274" s="43">
        <f>SUM(I272:I273)</f>
        <v>5667765.5899999999</v>
      </c>
      <c r="J274" s="43">
        <f>SUM(J272:J273)</f>
        <v>0</v>
      </c>
      <c r="K274" s="114"/>
    </row>
    <row r="275" spans="1:11" s="36" customFormat="1" x14ac:dyDescent="0.2">
      <c r="A275" s="205" t="s">
        <v>184</v>
      </c>
      <c r="B275" s="208"/>
      <c r="C275" s="208"/>
      <c r="D275" s="208"/>
      <c r="E275" s="208"/>
      <c r="F275" s="208"/>
      <c r="G275" s="208"/>
      <c r="H275" s="208"/>
      <c r="I275" s="208"/>
      <c r="J275" s="208"/>
      <c r="K275" s="209"/>
    </row>
    <row r="276" spans="1:11" s="36" customFormat="1" x14ac:dyDescent="0.2">
      <c r="A276" s="44">
        <v>221</v>
      </c>
      <c r="B276" s="61" t="s">
        <v>0</v>
      </c>
      <c r="C276" s="43">
        <v>347.9</v>
      </c>
      <c r="D276" s="52"/>
      <c r="E276" s="43"/>
      <c r="F276" s="43"/>
      <c r="G276" s="46">
        <v>2896512.7</v>
      </c>
      <c r="H276" s="93">
        <v>3972026.91</v>
      </c>
      <c r="I276" s="110">
        <v>3972026.91</v>
      </c>
      <c r="J276" s="110">
        <f>I276-H276</f>
        <v>0</v>
      </c>
      <c r="K276" s="114"/>
    </row>
    <row r="277" spans="1:11" s="36" customFormat="1" x14ac:dyDescent="0.2">
      <c r="A277" s="44">
        <v>222</v>
      </c>
      <c r="B277" s="61" t="s">
        <v>701</v>
      </c>
      <c r="C277" s="43"/>
      <c r="D277" s="52"/>
      <c r="E277" s="43"/>
      <c r="F277" s="43"/>
      <c r="G277" s="100">
        <v>2287956.39</v>
      </c>
      <c r="H277" s="93">
        <v>3243234.48</v>
      </c>
      <c r="I277" s="110">
        <v>3243234.48</v>
      </c>
      <c r="J277" s="110">
        <f>I277-H277</f>
        <v>0</v>
      </c>
      <c r="K277" s="114"/>
    </row>
    <row r="278" spans="1:11" s="36" customFormat="1" ht="25.5" x14ac:dyDescent="0.2">
      <c r="A278" s="44"/>
      <c r="B278" s="61" t="s">
        <v>691</v>
      </c>
      <c r="C278" s="43"/>
      <c r="D278" s="52"/>
      <c r="E278" s="43"/>
      <c r="F278" s="43"/>
      <c r="G278" s="110"/>
      <c r="H278" s="110"/>
      <c r="I278" s="110">
        <v>2598969.23</v>
      </c>
      <c r="J278" s="110">
        <f>I278-H278</f>
        <v>2598969.23</v>
      </c>
      <c r="K278" s="114" t="s">
        <v>741</v>
      </c>
    </row>
    <row r="279" spans="1:11" s="36" customFormat="1" ht="39" customHeight="1" x14ac:dyDescent="0.2">
      <c r="A279" s="237" t="s">
        <v>188</v>
      </c>
      <c r="B279" s="237"/>
      <c r="C279" s="43">
        <v>347.9</v>
      </c>
      <c r="D279" s="70"/>
      <c r="E279" s="43"/>
      <c r="F279" s="43"/>
      <c r="G279" s="43">
        <f>SUM(G276:G277)</f>
        <v>5184469.09</v>
      </c>
      <c r="H279" s="43">
        <f>SUM(H276:H278)</f>
        <v>7215261.3900000006</v>
      </c>
      <c r="I279" s="43">
        <f>SUM(I276:I278)</f>
        <v>9814230.620000001</v>
      </c>
      <c r="J279" s="43">
        <f>SUM(J276:J278)</f>
        <v>2598969.23</v>
      </c>
      <c r="K279" s="114"/>
    </row>
    <row r="280" spans="1:11" s="36" customFormat="1" x14ac:dyDescent="0.2">
      <c r="A280" s="205" t="s">
        <v>186</v>
      </c>
      <c r="B280" s="208"/>
      <c r="C280" s="208"/>
      <c r="D280" s="208"/>
      <c r="E280" s="208"/>
      <c r="F280" s="208"/>
      <c r="G280" s="208"/>
      <c r="H280" s="208"/>
      <c r="I280" s="208"/>
      <c r="J280" s="208"/>
      <c r="K280" s="209"/>
    </row>
    <row r="281" spans="1:11" s="36" customFormat="1" x14ac:dyDescent="0.2">
      <c r="A281" s="44">
        <v>223</v>
      </c>
      <c r="B281" s="95" t="s">
        <v>647</v>
      </c>
      <c r="C281" s="71">
        <v>590.20000000000005</v>
      </c>
      <c r="D281" s="52"/>
      <c r="E281" s="43"/>
      <c r="F281" s="43"/>
      <c r="G281" s="46">
        <v>1490195.88</v>
      </c>
      <c r="H281" s="93">
        <v>2043525.69</v>
      </c>
      <c r="I281" s="110">
        <v>2043525.69</v>
      </c>
      <c r="J281" s="110">
        <f>I281-H281</f>
        <v>0</v>
      </c>
      <c r="K281" s="114"/>
    </row>
    <row r="282" spans="1:11" s="36" customFormat="1" ht="39" customHeight="1" x14ac:dyDescent="0.2">
      <c r="A282" s="237" t="s">
        <v>189</v>
      </c>
      <c r="B282" s="237"/>
      <c r="C282" s="43" t="e">
        <v>#REF!</v>
      </c>
      <c r="D282" s="70"/>
      <c r="E282" s="43"/>
      <c r="F282" s="43"/>
      <c r="G282" s="43">
        <f>SUM(G281:G281)</f>
        <v>1490195.88</v>
      </c>
      <c r="H282" s="43">
        <f>SUM(H281:H281)</f>
        <v>2043525.69</v>
      </c>
      <c r="I282" s="43">
        <f>SUM(I281:I281)</f>
        <v>2043525.69</v>
      </c>
      <c r="J282" s="43">
        <f>SUM(J281:J281)</f>
        <v>0</v>
      </c>
      <c r="K282" s="114"/>
    </row>
    <row r="283" spans="1:11" s="36" customFormat="1" x14ac:dyDescent="0.2">
      <c r="A283" s="205" t="s">
        <v>7</v>
      </c>
      <c r="B283" s="208"/>
      <c r="C283" s="208"/>
      <c r="D283" s="208"/>
      <c r="E283" s="208"/>
      <c r="F283" s="208"/>
      <c r="G283" s="208"/>
      <c r="H283" s="208"/>
      <c r="I283" s="208"/>
      <c r="J283" s="208"/>
      <c r="K283" s="209"/>
    </row>
    <row r="284" spans="1:11" s="36" customFormat="1" x14ac:dyDescent="0.2">
      <c r="A284" s="44">
        <v>224</v>
      </c>
      <c r="B284" s="95" t="s">
        <v>9</v>
      </c>
      <c r="C284" s="43"/>
      <c r="D284" s="70"/>
      <c r="E284" s="43"/>
      <c r="F284" s="43"/>
      <c r="G284" s="46">
        <v>3008661.05</v>
      </c>
      <c r="H284" s="93">
        <v>4125817.44</v>
      </c>
      <c r="I284" s="110">
        <v>4125817.44</v>
      </c>
      <c r="J284" s="110">
        <f>I284-H284</f>
        <v>0</v>
      </c>
      <c r="K284" s="114"/>
    </row>
    <row r="285" spans="1:11" s="36" customFormat="1" x14ac:dyDescent="0.2">
      <c r="A285" s="44">
        <v>225</v>
      </c>
      <c r="B285" s="95" t="s">
        <v>10</v>
      </c>
      <c r="C285" s="43"/>
      <c r="D285" s="70"/>
      <c r="E285" s="43"/>
      <c r="F285" s="43"/>
      <c r="G285" s="46">
        <v>2883468.44</v>
      </c>
      <c r="H285" s="93">
        <v>3954139.14</v>
      </c>
      <c r="I285" s="110">
        <v>3954139.14</v>
      </c>
      <c r="J285" s="110">
        <f>I285-H285</f>
        <v>0</v>
      </c>
      <c r="K285" s="114"/>
    </row>
    <row r="286" spans="1:11" s="36" customFormat="1" ht="39" customHeight="1" x14ac:dyDescent="0.2">
      <c r="A286" s="237" t="s">
        <v>11</v>
      </c>
      <c r="B286" s="237"/>
      <c r="C286" s="43"/>
      <c r="D286" s="70"/>
      <c r="E286" s="43"/>
      <c r="F286" s="43"/>
      <c r="G286" s="43">
        <f>SUM(G284:G285)</f>
        <v>5892129.4900000002</v>
      </c>
      <c r="H286" s="43">
        <f>SUM(H284:H285)</f>
        <v>8079956.5800000001</v>
      </c>
      <c r="I286" s="43">
        <f>SUM(I284:I285)</f>
        <v>8079956.5800000001</v>
      </c>
      <c r="J286" s="43">
        <f>SUM(J284:J285)</f>
        <v>0</v>
      </c>
      <c r="K286" s="114"/>
    </row>
    <row r="287" spans="1:11" s="36" customFormat="1" x14ac:dyDescent="0.2">
      <c r="A287" s="205" t="s">
        <v>185</v>
      </c>
      <c r="B287" s="208"/>
      <c r="C287" s="208"/>
      <c r="D287" s="208"/>
      <c r="E287" s="208"/>
      <c r="F287" s="208"/>
      <c r="G287" s="208"/>
      <c r="H287" s="208"/>
      <c r="I287" s="208"/>
      <c r="J287" s="208"/>
      <c r="K287" s="209"/>
    </row>
    <row r="288" spans="1:11" s="36" customFormat="1" x14ac:dyDescent="0.2">
      <c r="A288" s="44">
        <v>226</v>
      </c>
      <c r="B288" s="113" t="s">
        <v>13</v>
      </c>
      <c r="C288" s="43"/>
      <c r="D288" s="70"/>
      <c r="E288" s="43"/>
      <c r="F288" s="43"/>
      <c r="G288" s="46">
        <v>21880436.98</v>
      </c>
      <c r="H288" s="112">
        <v>10904052.6</v>
      </c>
      <c r="I288" s="112">
        <v>10904052.6</v>
      </c>
      <c r="J288" s="112">
        <f>I288-H288</f>
        <v>0</v>
      </c>
      <c r="K288" s="114"/>
    </row>
    <row r="289" spans="1:11" s="36" customFormat="1" ht="39" customHeight="1" x14ac:dyDescent="0.2">
      <c r="A289" s="237" t="s">
        <v>12</v>
      </c>
      <c r="B289" s="237"/>
      <c r="C289" s="43"/>
      <c r="D289" s="70"/>
      <c r="E289" s="43"/>
      <c r="F289" s="43"/>
      <c r="G289" s="43">
        <f>SUM(G288)</f>
        <v>21880436.98</v>
      </c>
      <c r="H289" s="43">
        <f>SUM(H288)</f>
        <v>10904052.6</v>
      </c>
      <c r="I289" s="43">
        <f>SUM(I288)</f>
        <v>10904052.6</v>
      </c>
      <c r="J289" s="43">
        <f>SUM(J288)</f>
        <v>0</v>
      </c>
      <c r="K289" s="114"/>
    </row>
    <row r="290" spans="1:11" s="36" customFormat="1" x14ac:dyDescent="0.2">
      <c r="A290" s="205" t="s">
        <v>703</v>
      </c>
      <c r="B290" s="208"/>
      <c r="C290" s="208"/>
      <c r="D290" s="208"/>
      <c r="E290" s="208"/>
      <c r="F290" s="208"/>
      <c r="G290" s="208"/>
      <c r="H290" s="208"/>
      <c r="I290" s="208"/>
      <c r="J290" s="208"/>
      <c r="K290" s="209"/>
    </row>
    <row r="291" spans="1:11" s="36" customFormat="1" x14ac:dyDescent="0.2">
      <c r="A291" s="73">
        <v>227</v>
      </c>
      <c r="B291" s="95" t="s">
        <v>17</v>
      </c>
      <c r="C291" s="43">
        <v>3105.5</v>
      </c>
      <c r="D291" s="52"/>
      <c r="E291" s="43"/>
      <c r="F291" s="43"/>
      <c r="G291" s="46">
        <v>2576544.63</v>
      </c>
      <c r="H291" s="93">
        <v>3533250.38</v>
      </c>
      <c r="I291" s="110">
        <v>3533250.38</v>
      </c>
      <c r="J291" s="110">
        <f t="shared" ref="J291:J298" si="8">I291-H291</f>
        <v>0</v>
      </c>
      <c r="K291" s="114"/>
    </row>
    <row r="292" spans="1:11" s="36" customFormat="1" x14ac:dyDescent="0.2">
      <c r="A292" s="73">
        <v>228</v>
      </c>
      <c r="B292" s="95" t="s">
        <v>18</v>
      </c>
      <c r="C292" s="43"/>
      <c r="D292" s="52"/>
      <c r="E292" s="43"/>
      <c r="F292" s="43"/>
      <c r="G292" s="46">
        <v>3339815.69</v>
      </c>
      <c r="H292" s="93">
        <v>4579934.2699999996</v>
      </c>
      <c r="I292" s="110">
        <v>4579934.2699999996</v>
      </c>
      <c r="J292" s="110">
        <f t="shared" si="8"/>
        <v>0</v>
      </c>
      <c r="K292" s="114"/>
    </row>
    <row r="293" spans="1:11" s="36" customFormat="1" x14ac:dyDescent="0.2">
      <c r="A293" s="73">
        <v>229</v>
      </c>
      <c r="B293" s="95" t="s">
        <v>134</v>
      </c>
      <c r="C293" s="43"/>
      <c r="D293" s="52"/>
      <c r="E293" s="43"/>
      <c r="F293" s="43"/>
      <c r="G293" s="46">
        <v>1066342.74</v>
      </c>
      <c r="H293" s="93">
        <v>1511567.08</v>
      </c>
      <c r="I293" s="110">
        <v>1511567.08</v>
      </c>
      <c r="J293" s="110">
        <f t="shared" si="8"/>
        <v>0</v>
      </c>
      <c r="K293" s="114"/>
    </row>
    <row r="294" spans="1:11" s="36" customFormat="1" x14ac:dyDescent="0.2">
      <c r="A294" s="73">
        <v>230</v>
      </c>
      <c r="B294" s="95" t="s">
        <v>287</v>
      </c>
      <c r="C294" s="43"/>
      <c r="D294" s="52"/>
      <c r="E294" s="43"/>
      <c r="F294" s="43"/>
      <c r="G294" s="46">
        <v>4466836.49</v>
      </c>
      <c r="H294" s="93">
        <v>6331850.6500000004</v>
      </c>
      <c r="I294" s="110">
        <v>6331850.6500000004</v>
      </c>
      <c r="J294" s="110">
        <f t="shared" si="8"/>
        <v>0</v>
      </c>
      <c r="K294" s="114"/>
    </row>
    <row r="295" spans="1:11" s="36" customFormat="1" x14ac:dyDescent="0.2">
      <c r="A295" s="73">
        <v>231</v>
      </c>
      <c r="B295" s="95" t="s">
        <v>706</v>
      </c>
      <c r="C295" s="43"/>
      <c r="D295" s="52"/>
      <c r="E295" s="43"/>
      <c r="F295" s="43"/>
      <c r="G295" s="100">
        <v>2769235.12</v>
      </c>
      <c r="H295" s="93">
        <v>3925458.93</v>
      </c>
      <c r="I295" s="110">
        <v>3925458.93</v>
      </c>
      <c r="J295" s="110">
        <f t="shared" si="8"/>
        <v>0</v>
      </c>
      <c r="K295" s="114"/>
    </row>
    <row r="296" spans="1:11" s="36" customFormat="1" x14ac:dyDescent="0.2">
      <c r="A296" s="73">
        <v>232</v>
      </c>
      <c r="B296" s="95" t="s">
        <v>707</v>
      </c>
      <c r="C296" s="43"/>
      <c r="D296" s="52"/>
      <c r="E296" s="43"/>
      <c r="F296" s="43"/>
      <c r="G296" s="100">
        <v>2398904.87</v>
      </c>
      <c r="H296" s="93">
        <v>3400506.69</v>
      </c>
      <c r="I296" s="110">
        <v>3400506.69</v>
      </c>
      <c r="J296" s="110">
        <f t="shared" si="8"/>
        <v>0</v>
      </c>
      <c r="K296" s="114"/>
    </row>
    <row r="297" spans="1:11" s="36" customFormat="1" ht="25.5" x14ac:dyDescent="0.2">
      <c r="A297" s="73"/>
      <c r="B297" s="109" t="s">
        <v>333</v>
      </c>
      <c r="C297" s="43"/>
      <c r="D297" s="52"/>
      <c r="E297" s="43"/>
      <c r="F297" s="43"/>
      <c r="G297" s="110"/>
      <c r="H297" s="110"/>
      <c r="I297" s="110">
        <v>6783199.5999999996</v>
      </c>
      <c r="J297" s="110">
        <f t="shared" si="8"/>
        <v>6783199.5999999996</v>
      </c>
      <c r="K297" s="114" t="s">
        <v>741</v>
      </c>
    </row>
    <row r="298" spans="1:11" s="36" customFormat="1" ht="25.5" x14ac:dyDescent="0.2">
      <c r="A298" s="73"/>
      <c r="B298" s="109" t="s">
        <v>334</v>
      </c>
      <c r="C298" s="43"/>
      <c r="D298" s="52"/>
      <c r="E298" s="43"/>
      <c r="F298" s="43"/>
      <c r="G298" s="110"/>
      <c r="H298" s="110"/>
      <c r="I298" s="110">
        <v>6243976.6299999999</v>
      </c>
      <c r="J298" s="110">
        <f t="shared" si="8"/>
        <v>6243976.6299999999</v>
      </c>
      <c r="K298" s="114" t="s">
        <v>741</v>
      </c>
    </row>
    <row r="299" spans="1:11" s="36" customFormat="1" ht="39" customHeight="1" x14ac:dyDescent="0.2">
      <c r="A299" s="271" t="s">
        <v>704</v>
      </c>
      <c r="B299" s="271"/>
      <c r="C299" s="74">
        <v>3105.5</v>
      </c>
      <c r="D299" s="74"/>
      <c r="E299" s="43"/>
      <c r="F299" s="43"/>
      <c r="G299" s="74">
        <f>SUM(G291:G296)</f>
        <v>16617679.540000003</v>
      </c>
      <c r="H299" s="74">
        <f>SUM(H291:H298)</f>
        <v>23282568.000000004</v>
      </c>
      <c r="I299" s="74">
        <f>SUM(I291:I298)</f>
        <v>36309744.230000004</v>
      </c>
      <c r="J299" s="74">
        <f>SUM(J291:J298)</f>
        <v>13027176.23</v>
      </c>
      <c r="K299" s="114"/>
    </row>
    <row r="300" spans="1:11" s="36" customFormat="1" x14ac:dyDescent="0.2">
      <c r="A300" s="205" t="s">
        <v>131</v>
      </c>
      <c r="B300" s="208"/>
      <c r="C300" s="208"/>
      <c r="D300" s="208"/>
      <c r="E300" s="208"/>
      <c r="F300" s="208"/>
      <c r="G300" s="208"/>
      <c r="H300" s="208"/>
      <c r="I300" s="208"/>
      <c r="J300" s="208"/>
      <c r="K300" s="209"/>
    </row>
    <row r="301" spans="1:11" s="36" customFormat="1" x14ac:dyDescent="0.2">
      <c r="A301" s="44">
        <v>233</v>
      </c>
      <c r="B301" s="95" t="s">
        <v>21</v>
      </c>
      <c r="C301" s="96"/>
      <c r="D301" s="96"/>
      <c r="E301" s="96"/>
      <c r="F301" s="96"/>
      <c r="G301" s="46">
        <v>1130771.94</v>
      </c>
      <c r="H301" s="93">
        <v>1550642.79</v>
      </c>
      <c r="I301" s="110">
        <v>1550642.79</v>
      </c>
      <c r="J301" s="110">
        <f>I301-H301</f>
        <v>0</v>
      </c>
      <c r="K301" s="114"/>
    </row>
    <row r="302" spans="1:11" s="36" customFormat="1" x14ac:dyDescent="0.2">
      <c r="A302" s="44">
        <v>234</v>
      </c>
      <c r="B302" s="95" t="s">
        <v>19</v>
      </c>
      <c r="C302" s="96"/>
      <c r="D302" s="96"/>
      <c r="E302" s="96"/>
      <c r="F302" s="96"/>
      <c r="G302" s="46">
        <v>1130771.94</v>
      </c>
      <c r="H302" s="93">
        <v>1550642.79</v>
      </c>
      <c r="I302" s="110">
        <v>1550642.79</v>
      </c>
      <c r="J302" s="110">
        <f>I302-H302</f>
        <v>0</v>
      </c>
      <c r="K302" s="114"/>
    </row>
    <row r="303" spans="1:11" s="36" customFormat="1" ht="39" customHeight="1" x14ac:dyDescent="0.2">
      <c r="A303" s="237" t="s">
        <v>132</v>
      </c>
      <c r="B303" s="237"/>
      <c r="C303" s="43" t="e">
        <v>#REF!</v>
      </c>
      <c r="D303" s="70"/>
      <c r="E303" s="43"/>
      <c r="F303" s="43"/>
      <c r="G303" s="43">
        <f>SUM(G301:G302)</f>
        <v>2261543.88</v>
      </c>
      <c r="H303" s="43">
        <f>SUM(H301:H302)</f>
        <v>3101285.58</v>
      </c>
      <c r="I303" s="43">
        <f>SUM(I301:I302)</f>
        <v>3101285.58</v>
      </c>
      <c r="J303" s="43">
        <f>SUM(J301:J302)</f>
        <v>0</v>
      </c>
      <c r="K303" s="114"/>
    </row>
    <row r="304" spans="1:11" s="36" customFormat="1" x14ac:dyDescent="0.2">
      <c r="A304" s="205" t="s">
        <v>206</v>
      </c>
      <c r="B304" s="208"/>
      <c r="C304" s="208"/>
      <c r="D304" s="208"/>
      <c r="E304" s="208"/>
      <c r="F304" s="208"/>
      <c r="G304" s="208"/>
      <c r="H304" s="208"/>
      <c r="I304" s="208"/>
      <c r="J304" s="208"/>
      <c r="K304" s="209"/>
    </row>
    <row r="305" spans="1:11" s="36" customFormat="1" x14ac:dyDescent="0.2">
      <c r="A305" s="44">
        <v>235</v>
      </c>
      <c r="B305" s="61" t="s">
        <v>26</v>
      </c>
      <c r="C305" s="43">
        <v>492</v>
      </c>
      <c r="D305" s="52"/>
      <c r="E305" s="43"/>
      <c r="F305" s="43"/>
      <c r="G305" s="46">
        <v>2261543.88</v>
      </c>
      <c r="H305" s="93">
        <v>3101285.6</v>
      </c>
      <c r="I305" s="110">
        <v>3101285.6</v>
      </c>
      <c r="J305" s="110">
        <f t="shared" ref="J305:J310" si="9">I305-H305</f>
        <v>0</v>
      </c>
      <c r="K305" s="114"/>
    </row>
    <row r="306" spans="1:11" s="36" customFormat="1" x14ac:dyDescent="0.2">
      <c r="A306" s="44">
        <v>236</v>
      </c>
      <c r="B306" s="61" t="s">
        <v>27</v>
      </c>
      <c r="C306" s="43">
        <v>795.7</v>
      </c>
      <c r="D306" s="52"/>
      <c r="E306" s="43"/>
      <c r="F306" s="43"/>
      <c r="G306" s="46">
        <v>2261543.88</v>
      </c>
      <c r="H306" s="93">
        <v>3101285.6</v>
      </c>
      <c r="I306" s="110">
        <v>3101285.6</v>
      </c>
      <c r="J306" s="110">
        <f t="shared" si="9"/>
        <v>0</v>
      </c>
      <c r="K306" s="114"/>
    </row>
    <row r="307" spans="1:11" s="36" customFormat="1" x14ac:dyDescent="0.2">
      <c r="A307" s="44">
        <v>237</v>
      </c>
      <c r="B307" s="61" t="s">
        <v>28</v>
      </c>
      <c r="C307" s="43"/>
      <c r="D307" s="52"/>
      <c r="E307" s="43"/>
      <c r="F307" s="43"/>
      <c r="G307" s="46">
        <v>2019235.6</v>
      </c>
      <c r="H307" s="93">
        <v>2769005.01</v>
      </c>
      <c r="I307" s="110">
        <v>2769005.01</v>
      </c>
      <c r="J307" s="110">
        <f t="shared" si="9"/>
        <v>0</v>
      </c>
      <c r="K307" s="114"/>
    </row>
    <row r="308" spans="1:11" s="36" customFormat="1" x14ac:dyDescent="0.2">
      <c r="A308" s="44">
        <v>238</v>
      </c>
      <c r="B308" s="61" t="s">
        <v>29</v>
      </c>
      <c r="C308" s="43"/>
      <c r="D308" s="52"/>
      <c r="E308" s="43"/>
      <c r="F308" s="43"/>
      <c r="G308" s="46">
        <v>2019235.6</v>
      </c>
      <c r="H308" s="93">
        <v>2769005.01</v>
      </c>
      <c r="I308" s="110">
        <v>2769005.01</v>
      </c>
      <c r="J308" s="110">
        <f t="shared" si="9"/>
        <v>0</v>
      </c>
      <c r="K308" s="114"/>
    </row>
    <row r="309" spans="1:11" s="36" customFormat="1" x14ac:dyDescent="0.2">
      <c r="A309" s="44">
        <v>239</v>
      </c>
      <c r="B309" s="61" t="s">
        <v>30</v>
      </c>
      <c r="C309" s="43"/>
      <c r="D309" s="52"/>
      <c r="E309" s="43"/>
      <c r="F309" s="43"/>
      <c r="G309" s="46">
        <v>1709404.4</v>
      </c>
      <c r="H309" s="93">
        <v>2423122.79</v>
      </c>
      <c r="I309" s="110">
        <v>2423122.79</v>
      </c>
      <c r="J309" s="110">
        <f t="shared" si="9"/>
        <v>0</v>
      </c>
      <c r="K309" s="114"/>
    </row>
    <row r="310" spans="1:11" s="36" customFormat="1" x14ac:dyDescent="0.2">
      <c r="A310" s="44">
        <v>240</v>
      </c>
      <c r="B310" s="61" t="s">
        <v>32</v>
      </c>
      <c r="C310" s="43"/>
      <c r="D310" s="52"/>
      <c r="E310" s="43"/>
      <c r="F310" s="43"/>
      <c r="G310" s="46">
        <v>3158488.32</v>
      </c>
      <c r="H310" s="93">
        <v>4331277.62</v>
      </c>
      <c r="I310" s="110">
        <v>4331277.62</v>
      </c>
      <c r="J310" s="110">
        <f t="shared" si="9"/>
        <v>0</v>
      </c>
      <c r="K310" s="114"/>
    </row>
    <row r="311" spans="1:11" s="36" customFormat="1" ht="39" customHeight="1" x14ac:dyDescent="0.2">
      <c r="A311" s="237" t="s">
        <v>207</v>
      </c>
      <c r="B311" s="237"/>
      <c r="C311" s="43">
        <v>1287.7</v>
      </c>
      <c r="D311" s="70"/>
      <c r="E311" s="51"/>
      <c r="F311" s="51"/>
      <c r="G311" s="43">
        <f>SUM(G305:G310)</f>
        <v>13429451.68</v>
      </c>
      <c r="H311" s="43">
        <f>SUM(H305:H310)</f>
        <v>18494981.630000003</v>
      </c>
      <c r="I311" s="43">
        <f>SUM(I305:I310)</f>
        <v>18494981.630000003</v>
      </c>
      <c r="J311" s="43">
        <f>SUM(J305:J310)</f>
        <v>0</v>
      </c>
      <c r="K311" s="114"/>
    </row>
    <row r="312" spans="1:11" s="36" customFormat="1" x14ac:dyDescent="0.2">
      <c r="A312" s="205" t="s">
        <v>191</v>
      </c>
      <c r="B312" s="208"/>
      <c r="C312" s="208"/>
      <c r="D312" s="208"/>
      <c r="E312" s="208"/>
      <c r="F312" s="208"/>
      <c r="G312" s="208"/>
      <c r="H312" s="208"/>
      <c r="I312" s="208"/>
      <c r="J312" s="208"/>
      <c r="K312" s="209"/>
    </row>
    <row r="313" spans="1:11" s="36" customFormat="1" x14ac:dyDescent="0.2">
      <c r="A313" s="44">
        <v>241</v>
      </c>
      <c r="B313" s="61" t="s">
        <v>288</v>
      </c>
      <c r="C313" s="43">
        <v>878.5</v>
      </c>
      <c r="D313" s="52"/>
      <c r="E313" s="43"/>
      <c r="F313" s="43"/>
      <c r="G313" s="46">
        <v>3531118.06</v>
      </c>
      <c r="H313" s="93">
        <v>4842269.8</v>
      </c>
      <c r="I313" s="110">
        <v>4842269.8</v>
      </c>
      <c r="J313" s="110">
        <f>I313-H313</f>
        <v>0</v>
      </c>
      <c r="K313" s="114"/>
    </row>
    <row r="314" spans="1:11" s="36" customFormat="1" x14ac:dyDescent="0.2">
      <c r="A314" s="44">
        <v>242</v>
      </c>
      <c r="B314" s="61" t="s">
        <v>337</v>
      </c>
      <c r="C314" s="43"/>
      <c r="D314" s="52"/>
      <c r="E314" s="43"/>
      <c r="F314" s="43"/>
      <c r="G314" s="46">
        <v>1619023.11</v>
      </c>
      <c r="H314" s="93">
        <v>2220188.21</v>
      </c>
      <c r="I314" s="110">
        <v>2220188.21</v>
      </c>
      <c r="J314" s="110">
        <f>I314-H314</f>
        <v>0</v>
      </c>
      <c r="K314" s="114"/>
    </row>
    <row r="315" spans="1:11" s="36" customFormat="1" x14ac:dyDescent="0.2">
      <c r="A315" s="44">
        <v>243</v>
      </c>
      <c r="B315" s="61" t="s">
        <v>39</v>
      </c>
      <c r="C315" s="43">
        <v>942.74</v>
      </c>
      <c r="D315" s="52"/>
      <c r="E315" s="43"/>
      <c r="F315" s="43"/>
      <c r="G315" s="46">
        <v>3684418.43</v>
      </c>
      <c r="H315" s="93">
        <v>5052492.66</v>
      </c>
      <c r="I315" s="110">
        <v>5052492.66</v>
      </c>
      <c r="J315" s="110">
        <f>I315-H315</f>
        <v>0</v>
      </c>
      <c r="K315" s="114"/>
    </row>
    <row r="316" spans="1:11" s="36" customFormat="1" ht="37.5" customHeight="1" x14ac:dyDescent="0.2">
      <c r="A316" s="237" t="s">
        <v>229</v>
      </c>
      <c r="B316" s="237"/>
      <c r="C316" s="43">
        <v>1821.24</v>
      </c>
      <c r="D316" s="70"/>
      <c r="E316" s="51"/>
      <c r="F316" s="51"/>
      <c r="G316" s="43">
        <f>SUM(G313:G315)</f>
        <v>8834559.5999999996</v>
      </c>
      <c r="H316" s="43">
        <f>SUM(H313:H315)</f>
        <v>12114950.67</v>
      </c>
      <c r="I316" s="43">
        <f>SUM(I313:I315)</f>
        <v>12114950.67</v>
      </c>
      <c r="J316" s="43">
        <f>SUM(J313:J315)</f>
        <v>0</v>
      </c>
      <c r="K316" s="114"/>
    </row>
    <row r="317" spans="1:11" s="36" customFormat="1" x14ac:dyDescent="0.2">
      <c r="A317" s="205" t="s">
        <v>205</v>
      </c>
      <c r="B317" s="208"/>
      <c r="C317" s="208"/>
      <c r="D317" s="208"/>
      <c r="E317" s="208"/>
      <c r="F317" s="208"/>
      <c r="G317" s="208"/>
      <c r="H317" s="208"/>
      <c r="I317" s="208"/>
      <c r="J317" s="208"/>
      <c r="K317" s="209"/>
    </row>
    <row r="318" spans="1:11" s="36" customFormat="1" x14ac:dyDescent="0.2">
      <c r="A318" s="44">
        <v>244</v>
      </c>
      <c r="B318" s="61" t="s">
        <v>41</v>
      </c>
      <c r="C318" s="43">
        <v>567.1</v>
      </c>
      <c r="D318" s="52"/>
      <c r="E318" s="43"/>
      <c r="F318" s="43"/>
      <c r="G318" s="46">
        <v>3166565.27</v>
      </c>
      <c r="H318" s="93">
        <v>4342353.6399999997</v>
      </c>
      <c r="I318" s="110">
        <v>4342353.6399999997</v>
      </c>
      <c r="J318" s="110">
        <f>I318-H318</f>
        <v>0</v>
      </c>
      <c r="K318" s="114"/>
    </row>
    <row r="319" spans="1:11" s="36" customFormat="1" ht="37.5" customHeight="1" x14ac:dyDescent="0.2">
      <c r="A319" s="237" t="s">
        <v>204</v>
      </c>
      <c r="B319" s="237"/>
      <c r="C319" s="43">
        <v>567.1</v>
      </c>
      <c r="D319" s="70"/>
      <c r="E319" s="51"/>
      <c r="F319" s="51"/>
      <c r="G319" s="43">
        <f>SUM(G318)</f>
        <v>3166565.27</v>
      </c>
      <c r="H319" s="43">
        <f>SUM(H318)</f>
        <v>4342353.6399999997</v>
      </c>
      <c r="I319" s="43">
        <f>SUM(I318)</f>
        <v>4342353.6399999997</v>
      </c>
      <c r="J319" s="43">
        <f>SUM(J318)</f>
        <v>0</v>
      </c>
      <c r="K319" s="114"/>
    </row>
    <row r="320" spans="1:11" s="36" customFormat="1" x14ac:dyDescent="0.2">
      <c r="A320" s="205" t="s">
        <v>193</v>
      </c>
      <c r="B320" s="208"/>
      <c r="C320" s="208"/>
      <c r="D320" s="208"/>
      <c r="E320" s="208"/>
      <c r="F320" s="208"/>
      <c r="G320" s="208"/>
      <c r="H320" s="208"/>
      <c r="I320" s="208"/>
      <c r="J320" s="208"/>
      <c r="K320" s="209"/>
    </row>
    <row r="321" spans="1:11" s="36" customFormat="1" x14ac:dyDescent="0.2">
      <c r="A321" s="44">
        <v>245</v>
      </c>
      <c r="B321" s="95" t="s">
        <v>42</v>
      </c>
      <c r="C321" s="43">
        <v>265.62</v>
      </c>
      <c r="D321" s="52"/>
      <c r="E321" s="43"/>
      <c r="F321" s="43"/>
      <c r="G321" s="46">
        <v>4191933.11</v>
      </c>
      <c r="H321" s="93">
        <v>5748454.3799999999</v>
      </c>
      <c r="I321" s="110">
        <v>5748454.3799999999</v>
      </c>
      <c r="J321" s="110">
        <f>I321-H321</f>
        <v>0</v>
      </c>
      <c r="K321" s="114"/>
    </row>
    <row r="322" spans="1:11" s="36" customFormat="1" ht="25.5" x14ac:dyDescent="0.2">
      <c r="A322" s="44"/>
      <c r="B322" s="109" t="s">
        <v>43</v>
      </c>
      <c r="C322" s="43"/>
      <c r="D322" s="52"/>
      <c r="E322" s="43"/>
      <c r="F322" s="43"/>
      <c r="G322" s="46"/>
      <c r="H322" s="110"/>
      <c r="I322" s="110">
        <v>1550642.79</v>
      </c>
      <c r="J322" s="110">
        <f>I322-H322</f>
        <v>1550642.79</v>
      </c>
      <c r="K322" s="114" t="s">
        <v>741</v>
      </c>
    </row>
    <row r="323" spans="1:11" s="36" customFormat="1" ht="37.5" customHeight="1" x14ac:dyDescent="0.2">
      <c r="A323" s="237" t="s">
        <v>192</v>
      </c>
      <c r="B323" s="237"/>
      <c r="C323" s="43">
        <v>265.62</v>
      </c>
      <c r="D323" s="70"/>
      <c r="E323" s="51"/>
      <c r="F323" s="51"/>
      <c r="G323" s="43">
        <f>SUM(G321)</f>
        <v>4191933.11</v>
      </c>
      <c r="H323" s="43">
        <f>SUM(H321:H322)</f>
        <v>5748454.3799999999</v>
      </c>
      <c r="I323" s="43">
        <f>SUM(I321:I322)</f>
        <v>7299097.1699999999</v>
      </c>
      <c r="J323" s="43">
        <f>SUM(J321:J322)</f>
        <v>1550642.79</v>
      </c>
      <c r="K323" s="114"/>
    </row>
    <row r="324" spans="1:11" s="36" customFormat="1" x14ac:dyDescent="0.2">
      <c r="A324" s="205" t="s">
        <v>210</v>
      </c>
      <c r="B324" s="208"/>
      <c r="C324" s="208"/>
      <c r="D324" s="208"/>
      <c r="E324" s="208"/>
      <c r="F324" s="208"/>
      <c r="G324" s="208"/>
      <c r="H324" s="208"/>
      <c r="I324" s="208"/>
      <c r="J324" s="208"/>
      <c r="K324" s="209"/>
    </row>
    <row r="325" spans="1:11" s="36" customFormat="1" x14ac:dyDescent="0.2">
      <c r="A325" s="89">
        <v>246</v>
      </c>
      <c r="B325" s="90" t="s">
        <v>45</v>
      </c>
      <c r="C325" s="75">
        <v>851.45</v>
      </c>
      <c r="D325" s="52"/>
      <c r="E325" s="75"/>
      <c r="F325" s="75"/>
      <c r="G325" s="46">
        <v>110748.91</v>
      </c>
      <c r="H325" s="93">
        <v>367543.14</v>
      </c>
      <c r="I325" s="110">
        <v>367543.14</v>
      </c>
      <c r="J325" s="110">
        <f>I325-H325</f>
        <v>0</v>
      </c>
      <c r="K325" s="114"/>
    </row>
    <row r="326" spans="1:11" s="36" customFormat="1" x14ac:dyDescent="0.2">
      <c r="A326" s="89">
        <v>247</v>
      </c>
      <c r="B326" s="90" t="s">
        <v>46</v>
      </c>
      <c r="C326" s="43">
        <v>4679.67</v>
      </c>
      <c r="D326" s="52"/>
      <c r="E326" s="43"/>
      <c r="F326" s="43"/>
      <c r="G326" s="46">
        <v>142687.95000000001</v>
      </c>
      <c r="H326" s="93">
        <v>457150.52</v>
      </c>
      <c r="I326" s="110">
        <v>457150.52</v>
      </c>
      <c r="J326" s="110">
        <f>I326-H326</f>
        <v>0</v>
      </c>
      <c r="K326" s="114"/>
    </row>
    <row r="327" spans="1:11" s="36" customFormat="1" x14ac:dyDescent="0.2">
      <c r="A327" s="89">
        <v>248</v>
      </c>
      <c r="B327" s="90" t="s">
        <v>47</v>
      </c>
      <c r="C327" s="75"/>
      <c r="D327" s="52"/>
      <c r="E327" s="75"/>
      <c r="F327" s="75"/>
      <c r="G327" s="46">
        <v>2370884.1</v>
      </c>
      <c r="H327" s="93">
        <v>4993805.03</v>
      </c>
      <c r="I327" s="110">
        <v>4993805.03</v>
      </c>
      <c r="J327" s="110">
        <f>I327-H327</f>
        <v>0</v>
      </c>
      <c r="K327" s="114"/>
    </row>
    <row r="328" spans="1:11" s="36" customFormat="1" ht="25.5" x14ac:dyDescent="0.2">
      <c r="A328" s="89"/>
      <c r="B328" s="90" t="s">
        <v>50</v>
      </c>
      <c r="C328" s="75"/>
      <c r="D328" s="52"/>
      <c r="E328" s="75"/>
      <c r="F328" s="75"/>
      <c r="G328" s="46"/>
      <c r="H328" s="110"/>
      <c r="I328" s="110">
        <v>81141.009999999995</v>
      </c>
      <c r="J328" s="110">
        <f>I328-H328</f>
        <v>81141.009999999995</v>
      </c>
      <c r="K328" s="114" t="s">
        <v>742</v>
      </c>
    </row>
    <row r="329" spans="1:11" s="36" customFormat="1" ht="37.5" customHeight="1" x14ac:dyDescent="0.2">
      <c r="A329" s="261" t="s">
        <v>211</v>
      </c>
      <c r="B329" s="261"/>
      <c r="C329" s="87">
        <v>5531.12</v>
      </c>
      <c r="D329" s="88"/>
      <c r="E329" s="87"/>
      <c r="F329" s="87"/>
      <c r="G329" s="87">
        <f>SUM(G325:G327)</f>
        <v>2624320.96</v>
      </c>
      <c r="H329" s="87">
        <f>SUM(H325:H328)</f>
        <v>5818498.6900000004</v>
      </c>
      <c r="I329" s="87">
        <f>SUM(I325:I328)</f>
        <v>5899639.7000000002</v>
      </c>
      <c r="J329" s="87">
        <f>SUM(J325:J328)</f>
        <v>81141.009999999995</v>
      </c>
      <c r="K329" s="114"/>
    </row>
    <row r="330" spans="1:11" s="36" customFormat="1" x14ac:dyDescent="0.2">
      <c r="A330" s="205" t="s">
        <v>194</v>
      </c>
      <c r="B330" s="208"/>
      <c r="C330" s="208"/>
      <c r="D330" s="208"/>
      <c r="E330" s="208"/>
      <c r="F330" s="208"/>
      <c r="G330" s="208"/>
      <c r="H330" s="208"/>
      <c r="I330" s="208"/>
      <c r="J330" s="208"/>
      <c r="K330" s="209"/>
    </row>
    <row r="331" spans="1:11" s="36" customFormat="1" x14ac:dyDescent="0.2">
      <c r="A331" s="44">
        <v>249</v>
      </c>
      <c r="B331" s="61" t="s">
        <v>56</v>
      </c>
      <c r="C331" s="43">
        <v>862.8</v>
      </c>
      <c r="D331" s="52"/>
      <c r="E331" s="43"/>
      <c r="F331" s="43"/>
      <c r="G331" s="46">
        <v>4220600.8600000003</v>
      </c>
      <c r="H331" s="93">
        <v>5982805.5800000001</v>
      </c>
      <c r="I331" s="110">
        <v>5982805.5800000001</v>
      </c>
      <c r="J331" s="110">
        <f>I331-H331</f>
        <v>0</v>
      </c>
      <c r="K331" s="114"/>
    </row>
    <row r="332" spans="1:11" s="36" customFormat="1" x14ac:dyDescent="0.2">
      <c r="A332" s="44">
        <v>250</v>
      </c>
      <c r="B332" s="61" t="s">
        <v>57</v>
      </c>
      <c r="C332" s="43"/>
      <c r="D332" s="52"/>
      <c r="E332" s="43"/>
      <c r="F332" s="43"/>
      <c r="G332" s="46">
        <v>1240648.42</v>
      </c>
      <c r="H332" s="93">
        <v>6585244.6399999997</v>
      </c>
      <c r="I332" s="110">
        <v>6585244.6399999997</v>
      </c>
      <c r="J332" s="110">
        <f>I332-H332</f>
        <v>0</v>
      </c>
      <c r="K332" s="114"/>
    </row>
    <row r="333" spans="1:11" s="36" customFormat="1" ht="37.5" customHeight="1" x14ac:dyDescent="0.2">
      <c r="A333" s="237" t="s">
        <v>218</v>
      </c>
      <c r="B333" s="237"/>
      <c r="C333" s="43">
        <v>862.8</v>
      </c>
      <c r="D333" s="70"/>
      <c r="E333" s="51"/>
      <c r="F333" s="51"/>
      <c r="G333" s="43">
        <f>SUM(G331:G332)</f>
        <v>5461249.2800000003</v>
      </c>
      <c r="H333" s="43">
        <f>SUM(H331:H332)</f>
        <v>12568050.219999999</v>
      </c>
      <c r="I333" s="43">
        <f>SUM(I331:I332)</f>
        <v>12568050.219999999</v>
      </c>
      <c r="J333" s="43">
        <f>SUM(J331:J332)</f>
        <v>0</v>
      </c>
      <c r="K333" s="114"/>
    </row>
    <row r="334" spans="1:11" s="36" customFormat="1" x14ac:dyDescent="0.2">
      <c r="A334" s="205" t="s">
        <v>121</v>
      </c>
      <c r="B334" s="208"/>
      <c r="C334" s="208"/>
      <c r="D334" s="208"/>
      <c r="E334" s="208"/>
      <c r="F334" s="208"/>
      <c r="G334" s="208"/>
      <c r="H334" s="208"/>
      <c r="I334" s="208"/>
      <c r="J334" s="208"/>
      <c r="K334" s="209"/>
    </row>
    <row r="335" spans="1:11" s="36" customFormat="1" x14ac:dyDescent="0.2">
      <c r="A335" s="76">
        <v>251</v>
      </c>
      <c r="B335" s="77" t="s">
        <v>63</v>
      </c>
      <c r="C335" s="83"/>
      <c r="D335" s="52"/>
      <c r="E335" s="83"/>
      <c r="F335" s="83"/>
      <c r="G335" s="46">
        <v>1583234.07</v>
      </c>
      <c r="H335" s="93">
        <v>2244273.2599999998</v>
      </c>
      <c r="I335" s="110">
        <v>2244273.2599999998</v>
      </c>
      <c r="J335" s="110">
        <f>I335-H335</f>
        <v>0</v>
      </c>
      <c r="K335" s="114"/>
    </row>
    <row r="336" spans="1:11" s="36" customFormat="1" ht="37.5" customHeight="1" x14ac:dyDescent="0.2">
      <c r="A336" s="282" t="s">
        <v>120</v>
      </c>
      <c r="B336" s="282"/>
      <c r="C336" s="83" t="e">
        <v>#REF!</v>
      </c>
      <c r="D336" s="84"/>
      <c r="E336" s="51"/>
      <c r="F336" s="51"/>
      <c r="G336" s="83">
        <f>SUM(G335)</f>
        <v>1583234.07</v>
      </c>
      <c r="H336" s="83">
        <f>SUM(H335)</f>
        <v>2244273.2599999998</v>
      </c>
      <c r="I336" s="83">
        <f>SUM(I335)</f>
        <v>2244273.2599999998</v>
      </c>
      <c r="J336" s="83">
        <f>SUM(J335)</f>
        <v>0</v>
      </c>
      <c r="K336" s="114"/>
    </row>
    <row r="337" spans="1:11" s="36" customFormat="1" x14ac:dyDescent="0.2">
      <c r="A337" s="205" t="s">
        <v>141</v>
      </c>
      <c r="B337" s="208"/>
      <c r="C337" s="208"/>
      <c r="D337" s="208"/>
      <c r="E337" s="208"/>
      <c r="F337" s="208"/>
      <c r="G337" s="208"/>
      <c r="H337" s="208"/>
      <c r="I337" s="208"/>
      <c r="J337" s="208"/>
      <c r="K337" s="209"/>
    </row>
    <row r="338" spans="1:11" s="36" customFormat="1" x14ac:dyDescent="0.2">
      <c r="A338" s="76">
        <v>252</v>
      </c>
      <c r="B338" s="77" t="s">
        <v>61</v>
      </c>
      <c r="C338" s="83">
        <v>1072.3800000000001</v>
      </c>
      <c r="D338" s="52"/>
      <c r="E338" s="83"/>
      <c r="F338" s="83"/>
      <c r="G338" s="46">
        <v>3214623.08</v>
      </c>
      <c r="H338" s="93">
        <v>4408255.96</v>
      </c>
      <c r="I338" s="110">
        <v>4408255.96</v>
      </c>
      <c r="J338" s="110">
        <f>I338-H338</f>
        <v>0</v>
      </c>
      <c r="K338" s="114"/>
    </row>
    <row r="339" spans="1:11" s="36" customFormat="1" x14ac:dyDescent="0.2">
      <c r="A339" s="76">
        <v>253</v>
      </c>
      <c r="B339" s="77" t="s">
        <v>62</v>
      </c>
      <c r="C339" s="83"/>
      <c r="D339" s="52"/>
      <c r="E339" s="83"/>
      <c r="F339" s="83"/>
      <c r="G339" s="46">
        <v>2503852.14</v>
      </c>
      <c r="H339" s="93">
        <v>3433566.2</v>
      </c>
      <c r="I339" s="110">
        <v>3433566.2</v>
      </c>
      <c r="J339" s="110">
        <f>I339-H339</f>
        <v>0</v>
      </c>
      <c r="K339" s="114"/>
    </row>
    <row r="340" spans="1:11" s="36" customFormat="1" ht="37.5" customHeight="1" x14ac:dyDescent="0.2">
      <c r="A340" s="282" t="s">
        <v>142</v>
      </c>
      <c r="B340" s="282"/>
      <c r="C340" s="83">
        <v>0</v>
      </c>
      <c r="D340" s="84"/>
      <c r="E340" s="51"/>
      <c r="F340" s="51"/>
      <c r="G340" s="83">
        <f>SUM(G338:G339)</f>
        <v>5718475.2200000007</v>
      </c>
      <c r="H340" s="83">
        <f>SUM(H338:H339)</f>
        <v>7841822.1600000001</v>
      </c>
      <c r="I340" s="83">
        <f>SUM(I338:I339)</f>
        <v>7841822.1600000001</v>
      </c>
      <c r="J340" s="83">
        <f>SUM(J338:J339)</f>
        <v>0</v>
      </c>
      <c r="K340" s="114"/>
    </row>
    <row r="341" spans="1:11" s="36" customFormat="1" x14ac:dyDescent="0.2">
      <c r="A341" s="205" t="s">
        <v>114</v>
      </c>
      <c r="B341" s="208"/>
      <c r="C341" s="208"/>
      <c r="D341" s="208"/>
      <c r="E341" s="208"/>
      <c r="F341" s="208"/>
      <c r="G341" s="208"/>
      <c r="H341" s="208"/>
      <c r="I341" s="208"/>
      <c r="J341" s="208"/>
      <c r="K341" s="209"/>
    </row>
    <row r="342" spans="1:11" s="36" customFormat="1" x14ac:dyDescent="0.2">
      <c r="A342" s="64">
        <v>254</v>
      </c>
      <c r="B342" s="78" t="s">
        <v>67</v>
      </c>
      <c r="C342" s="71">
        <v>487.2</v>
      </c>
      <c r="D342" s="52"/>
      <c r="E342" s="71"/>
      <c r="F342" s="71"/>
      <c r="G342" s="46">
        <v>2705775.71</v>
      </c>
      <c r="H342" s="93">
        <v>3710466.7</v>
      </c>
      <c r="I342" s="110">
        <v>3710466.7</v>
      </c>
      <c r="J342" s="110">
        <f>I342-H342</f>
        <v>0</v>
      </c>
      <c r="K342" s="114"/>
    </row>
    <row r="343" spans="1:11" s="36" customFormat="1" x14ac:dyDescent="0.2">
      <c r="A343" s="64">
        <v>255</v>
      </c>
      <c r="B343" s="78" t="s">
        <v>68</v>
      </c>
      <c r="C343" s="71">
        <v>312.5</v>
      </c>
      <c r="D343" s="52"/>
      <c r="E343" s="71"/>
      <c r="F343" s="71"/>
      <c r="G343" s="46">
        <v>2826929.85</v>
      </c>
      <c r="H343" s="93">
        <v>3876607.01</v>
      </c>
      <c r="I343" s="110">
        <v>3876607.01</v>
      </c>
      <c r="J343" s="110">
        <f>I343-H343</f>
        <v>0</v>
      </c>
      <c r="K343" s="114"/>
    </row>
    <row r="344" spans="1:11" s="36" customFormat="1" ht="39.75" customHeight="1" x14ac:dyDescent="0.2">
      <c r="A344" s="262" t="s">
        <v>116</v>
      </c>
      <c r="B344" s="262"/>
      <c r="C344" s="71">
        <v>1034.5</v>
      </c>
      <c r="D344" s="65"/>
      <c r="E344" s="51"/>
      <c r="F344" s="51"/>
      <c r="G344" s="71">
        <f>SUM(G342:G343)</f>
        <v>5532705.5600000005</v>
      </c>
      <c r="H344" s="71">
        <f>SUM(H342:H343)</f>
        <v>7587073.71</v>
      </c>
      <c r="I344" s="71">
        <f>SUM(I342:I343)</f>
        <v>7587073.71</v>
      </c>
      <c r="J344" s="71">
        <f>SUM(J342:J343)</f>
        <v>0</v>
      </c>
      <c r="K344" s="114"/>
    </row>
    <row r="345" spans="1:11" s="36" customFormat="1" x14ac:dyDescent="0.2">
      <c r="A345" s="205" t="s">
        <v>127</v>
      </c>
      <c r="B345" s="208"/>
      <c r="C345" s="208"/>
      <c r="D345" s="208"/>
      <c r="E345" s="208"/>
      <c r="F345" s="208"/>
      <c r="G345" s="208"/>
      <c r="H345" s="208"/>
      <c r="I345" s="208"/>
      <c r="J345" s="208"/>
      <c r="K345" s="209"/>
    </row>
    <row r="346" spans="1:11" s="36" customFormat="1" x14ac:dyDescent="0.2">
      <c r="A346" s="64">
        <v>256</v>
      </c>
      <c r="B346" s="72" t="s">
        <v>69</v>
      </c>
      <c r="C346" s="87">
        <v>862.8</v>
      </c>
      <c r="D346" s="52"/>
      <c r="E346" s="87"/>
      <c r="F346" s="87"/>
      <c r="G346" s="46">
        <v>806886.55</v>
      </c>
      <c r="H346" s="93">
        <v>1106494.3999999999</v>
      </c>
      <c r="I346" s="110">
        <v>1106494.3999999999</v>
      </c>
      <c r="J346" s="110">
        <f>I346-H346</f>
        <v>0</v>
      </c>
      <c r="K346" s="114"/>
    </row>
    <row r="347" spans="1:11" s="36" customFormat="1" ht="51" customHeight="1" x14ac:dyDescent="0.2">
      <c r="A347" s="261" t="s">
        <v>128</v>
      </c>
      <c r="B347" s="261"/>
      <c r="C347" s="87">
        <v>862.8</v>
      </c>
      <c r="D347" s="88"/>
      <c r="E347" s="87"/>
      <c r="F347" s="87"/>
      <c r="G347" s="87">
        <f>SUM(G346)</f>
        <v>806886.55</v>
      </c>
      <c r="H347" s="87">
        <f>SUM(H346)</f>
        <v>1106494.3999999999</v>
      </c>
      <c r="I347" s="87">
        <f>SUM(I346)</f>
        <v>1106494.3999999999</v>
      </c>
      <c r="J347" s="87">
        <f>SUM(J346)</f>
        <v>0</v>
      </c>
      <c r="K347" s="114"/>
    </row>
    <row r="348" spans="1:11" s="36" customFormat="1" x14ac:dyDescent="0.2">
      <c r="A348" s="205" t="s">
        <v>201</v>
      </c>
      <c r="B348" s="208"/>
      <c r="C348" s="208"/>
      <c r="D348" s="208"/>
      <c r="E348" s="208"/>
      <c r="F348" s="208"/>
      <c r="G348" s="208"/>
      <c r="H348" s="208"/>
      <c r="I348" s="208"/>
      <c r="J348" s="208"/>
      <c r="K348" s="209"/>
    </row>
    <row r="349" spans="1:11" s="36" customFormat="1" x14ac:dyDescent="0.2">
      <c r="A349" s="64">
        <v>257</v>
      </c>
      <c r="B349" s="78" t="s">
        <v>70</v>
      </c>
      <c r="C349" s="71">
        <v>164.9</v>
      </c>
      <c r="D349" s="52"/>
      <c r="E349" s="71"/>
      <c r="F349" s="71"/>
      <c r="G349" s="46">
        <v>1251926.07</v>
      </c>
      <c r="H349" s="93">
        <v>1716783.1</v>
      </c>
      <c r="I349" s="110">
        <v>1716783.1</v>
      </c>
      <c r="J349" s="110">
        <f>I349-H349</f>
        <v>0</v>
      </c>
      <c r="K349" s="114"/>
    </row>
    <row r="350" spans="1:11" s="36" customFormat="1" x14ac:dyDescent="0.2">
      <c r="A350" s="64">
        <v>258</v>
      </c>
      <c r="B350" s="78" t="s">
        <v>71</v>
      </c>
      <c r="C350" s="71"/>
      <c r="D350" s="52"/>
      <c r="E350" s="71"/>
      <c r="F350" s="71"/>
      <c r="G350" s="46">
        <v>848078.95</v>
      </c>
      <c r="H350" s="93">
        <v>1162982.1000000001</v>
      </c>
      <c r="I350" s="110">
        <v>1162982.1000000001</v>
      </c>
      <c r="J350" s="110">
        <f>I350-H350</f>
        <v>0</v>
      </c>
      <c r="K350" s="114"/>
    </row>
    <row r="351" spans="1:11" s="36" customFormat="1" ht="41.25" customHeight="1" x14ac:dyDescent="0.2">
      <c r="A351" s="262" t="s">
        <v>145</v>
      </c>
      <c r="B351" s="262"/>
      <c r="C351" s="71">
        <v>164.9</v>
      </c>
      <c r="D351" s="65"/>
      <c r="E351" s="51"/>
      <c r="F351" s="51"/>
      <c r="G351" s="71">
        <f>SUM(G349:G350)</f>
        <v>2100005.02</v>
      </c>
      <c r="H351" s="71">
        <f>SUM(H349:H350)</f>
        <v>2879765.2</v>
      </c>
      <c r="I351" s="71">
        <f>SUM(I349:I350)</f>
        <v>2879765.2</v>
      </c>
      <c r="J351" s="71">
        <f>SUM(J349:J350)</f>
        <v>0</v>
      </c>
      <c r="K351" s="114"/>
    </row>
    <row r="352" spans="1:11" s="36" customFormat="1" x14ac:dyDescent="0.2">
      <c r="A352" s="205" t="s">
        <v>130</v>
      </c>
      <c r="B352" s="208"/>
      <c r="C352" s="208"/>
      <c r="D352" s="208"/>
      <c r="E352" s="208"/>
      <c r="F352" s="208"/>
      <c r="G352" s="208"/>
      <c r="H352" s="208"/>
      <c r="I352" s="208"/>
      <c r="J352" s="208"/>
      <c r="K352" s="209"/>
    </row>
    <row r="353" spans="1:11" s="36" customFormat="1" x14ac:dyDescent="0.2">
      <c r="A353" s="64">
        <v>259</v>
      </c>
      <c r="B353" s="78" t="s">
        <v>290</v>
      </c>
      <c r="C353" s="87"/>
      <c r="D353" s="88"/>
      <c r="E353" s="87"/>
      <c r="F353" s="87"/>
      <c r="G353" s="46">
        <v>1938466.18</v>
      </c>
      <c r="H353" s="93">
        <v>2658244.79</v>
      </c>
      <c r="I353" s="110">
        <v>2658244.79</v>
      </c>
      <c r="J353" s="110">
        <f>I353-H353</f>
        <v>0</v>
      </c>
      <c r="K353" s="114"/>
    </row>
    <row r="354" spans="1:11" s="36" customFormat="1" ht="25.5" x14ac:dyDescent="0.2">
      <c r="A354" s="64"/>
      <c r="B354" s="78" t="s">
        <v>73</v>
      </c>
      <c r="C354" s="87"/>
      <c r="D354" s="88"/>
      <c r="E354" s="87"/>
      <c r="F354" s="87"/>
      <c r="G354" s="46"/>
      <c r="H354" s="110"/>
      <c r="I354" s="110">
        <v>3134513.66</v>
      </c>
      <c r="J354" s="110">
        <f>I354-H354</f>
        <v>3134513.66</v>
      </c>
      <c r="K354" s="114" t="s">
        <v>741</v>
      </c>
    </row>
    <row r="355" spans="1:11" s="36" customFormat="1" ht="40.5" customHeight="1" x14ac:dyDescent="0.2">
      <c r="A355" s="262" t="s">
        <v>129</v>
      </c>
      <c r="B355" s="262"/>
      <c r="C355" s="71"/>
      <c r="D355" s="65"/>
      <c r="E355" s="51"/>
      <c r="F355" s="51"/>
      <c r="G355" s="71">
        <f>SUM(G353)</f>
        <v>1938466.18</v>
      </c>
      <c r="H355" s="71">
        <f>SUM(H353:H354)</f>
        <v>2658244.79</v>
      </c>
      <c r="I355" s="71">
        <f>SUM(I353:I354)</f>
        <v>5792758.4500000002</v>
      </c>
      <c r="J355" s="71">
        <f>SUM(J353:J354)</f>
        <v>3134513.66</v>
      </c>
      <c r="K355" s="114"/>
    </row>
    <row r="356" spans="1:11" s="36" customFormat="1" x14ac:dyDescent="0.2">
      <c r="A356" s="205" t="s">
        <v>208</v>
      </c>
      <c r="B356" s="208"/>
      <c r="C356" s="208"/>
      <c r="D356" s="208"/>
      <c r="E356" s="208"/>
      <c r="F356" s="208"/>
      <c r="G356" s="208"/>
      <c r="H356" s="208"/>
      <c r="I356" s="208"/>
      <c r="J356" s="208"/>
      <c r="K356" s="209"/>
    </row>
    <row r="357" spans="1:11" s="36" customFormat="1" x14ac:dyDescent="0.2">
      <c r="A357" s="44">
        <v>260</v>
      </c>
      <c r="B357" s="95" t="s">
        <v>78</v>
      </c>
      <c r="C357" s="43">
        <v>1477.42</v>
      </c>
      <c r="D357" s="52"/>
      <c r="E357" s="43"/>
      <c r="F357" s="43"/>
      <c r="G357" s="46">
        <v>2922237.76</v>
      </c>
      <c r="H357" s="93">
        <v>4007304.03</v>
      </c>
      <c r="I357" s="110">
        <v>4007304.03</v>
      </c>
      <c r="J357" s="110">
        <f>I357-H357</f>
        <v>0</v>
      </c>
      <c r="K357" s="114"/>
    </row>
    <row r="358" spans="1:11" s="36" customFormat="1" ht="25.5" x14ac:dyDescent="0.2">
      <c r="A358" s="44"/>
      <c r="B358" s="124" t="s">
        <v>77</v>
      </c>
      <c r="C358" s="123"/>
      <c r="D358" s="52"/>
      <c r="E358" s="123"/>
      <c r="F358" s="123"/>
      <c r="G358" s="46"/>
      <c r="H358" s="125">
        <v>0</v>
      </c>
      <c r="I358" s="125">
        <v>5712987.8300000001</v>
      </c>
      <c r="J358" s="125">
        <f>I358-H358</f>
        <v>5712987.8300000001</v>
      </c>
      <c r="K358" s="126" t="s">
        <v>741</v>
      </c>
    </row>
    <row r="359" spans="1:11" s="36" customFormat="1" ht="38.25" customHeight="1" x14ac:dyDescent="0.2">
      <c r="A359" s="237" t="s">
        <v>209</v>
      </c>
      <c r="B359" s="237"/>
      <c r="C359" s="43">
        <v>1477.42</v>
      </c>
      <c r="D359" s="70"/>
      <c r="E359" s="51"/>
      <c r="F359" s="51"/>
      <c r="G359" s="43">
        <f>SUM(G357)</f>
        <v>2922237.76</v>
      </c>
      <c r="H359" s="43">
        <f>SUM(H357:H358)</f>
        <v>4007304.03</v>
      </c>
      <c r="I359" s="123">
        <f>SUM(I357:I358)</f>
        <v>9720291.8599999994</v>
      </c>
      <c r="J359" s="123">
        <f>SUM(J357:J358)</f>
        <v>5712987.8300000001</v>
      </c>
      <c r="K359" s="114"/>
    </row>
    <row r="360" spans="1:11" s="36" customFormat="1" x14ac:dyDescent="0.2">
      <c r="A360" s="205" t="s">
        <v>126</v>
      </c>
      <c r="B360" s="208"/>
      <c r="C360" s="208"/>
      <c r="D360" s="208"/>
      <c r="E360" s="208"/>
      <c r="F360" s="208"/>
      <c r="G360" s="208"/>
      <c r="H360" s="208"/>
      <c r="I360" s="208"/>
      <c r="J360" s="208"/>
      <c r="K360" s="209"/>
    </row>
    <row r="361" spans="1:11" s="36" customFormat="1" x14ac:dyDescent="0.2">
      <c r="A361" s="44">
        <v>261</v>
      </c>
      <c r="B361" s="95" t="s">
        <v>81</v>
      </c>
      <c r="C361" s="43">
        <v>901.2</v>
      </c>
      <c r="D361" s="52"/>
      <c r="E361" s="43"/>
      <c r="F361" s="43"/>
      <c r="G361" s="46">
        <v>3333757.98</v>
      </c>
      <c r="H361" s="93">
        <v>4571627.26</v>
      </c>
      <c r="I361" s="110">
        <v>4571627.26</v>
      </c>
      <c r="J361" s="110">
        <f>I361-H361</f>
        <v>0</v>
      </c>
      <c r="K361" s="114"/>
    </row>
    <row r="362" spans="1:11" s="36" customFormat="1" x14ac:dyDescent="0.2">
      <c r="A362" s="44">
        <v>262</v>
      </c>
      <c r="B362" s="95" t="s">
        <v>82</v>
      </c>
      <c r="C362" s="43"/>
      <c r="D362" s="52"/>
      <c r="E362" s="43"/>
      <c r="F362" s="43"/>
      <c r="G362" s="46">
        <v>3311546.39</v>
      </c>
      <c r="H362" s="93">
        <v>4541168.2</v>
      </c>
      <c r="I362" s="110">
        <v>4541168.2</v>
      </c>
      <c r="J362" s="110">
        <f>I362-H362</f>
        <v>0</v>
      </c>
      <c r="K362" s="114"/>
    </row>
    <row r="363" spans="1:11" s="36" customFormat="1" ht="39" customHeight="1" x14ac:dyDescent="0.2">
      <c r="A363" s="237" t="s">
        <v>125</v>
      </c>
      <c r="B363" s="237"/>
      <c r="C363" s="43">
        <v>901.2</v>
      </c>
      <c r="D363" s="70"/>
      <c r="E363" s="51"/>
      <c r="F363" s="51"/>
      <c r="G363" s="43">
        <f>SUM(G361:G362)</f>
        <v>6645304.3700000001</v>
      </c>
      <c r="H363" s="43">
        <f>SUM(H361:H362)</f>
        <v>9112795.4600000009</v>
      </c>
      <c r="I363" s="43">
        <f>SUM(I361:I362)</f>
        <v>9112795.4600000009</v>
      </c>
      <c r="J363" s="43">
        <f>SUM(J361:J362)</f>
        <v>0</v>
      </c>
      <c r="K363" s="114"/>
    </row>
    <row r="364" spans="1:11" s="36" customFormat="1" x14ac:dyDescent="0.2">
      <c r="A364" s="205" t="s">
        <v>148</v>
      </c>
      <c r="B364" s="208"/>
      <c r="C364" s="208"/>
      <c r="D364" s="208"/>
      <c r="E364" s="208"/>
      <c r="F364" s="208"/>
      <c r="G364" s="208"/>
      <c r="H364" s="208"/>
      <c r="I364" s="208"/>
      <c r="J364" s="208"/>
      <c r="K364" s="209"/>
    </row>
    <row r="365" spans="1:11" s="36" customFormat="1" x14ac:dyDescent="0.2">
      <c r="A365" s="44">
        <v>263</v>
      </c>
      <c r="B365" s="61" t="s">
        <v>87</v>
      </c>
      <c r="C365" s="43">
        <v>562.4</v>
      </c>
      <c r="D365" s="52"/>
      <c r="E365" s="43"/>
      <c r="F365" s="43"/>
      <c r="G365" s="46">
        <v>2342313.2999999998</v>
      </c>
      <c r="H365" s="93">
        <v>3212045.8</v>
      </c>
      <c r="I365" s="110">
        <v>3212045.8</v>
      </c>
      <c r="J365" s="110">
        <f>I365-H365</f>
        <v>0</v>
      </c>
      <c r="K365" s="114"/>
    </row>
    <row r="366" spans="1:11" s="36" customFormat="1" x14ac:dyDescent="0.2">
      <c r="A366" s="44">
        <v>264</v>
      </c>
      <c r="B366" s="61" t="s">
        <v>83</v>
      </c>
      <c r="C366" s="43"/>
      <c r="D366" s="52"/>
      <c r="E366" s="43"/>
      <c r="F366" s="43"/>
      <c r="G366" s="46">
        <v>2935968.57</v>
      </c>
      <c r="H366" s="93">
        <v>4026133.27</v>
      </c>
      <c r="I366" s="110">
        <v>4026133.27</v>
      </c>
      <c r="J366" s="110">
        <f>I366-H366</f>
        <v>0</v>
      </c>
      <c r="K366" s="114"/>
    </row>
    <row r="367" spans="1:11" s="36" customFormat="1" x14ac:dyDescent="0.2">
      <c r="A367" s="44">
        <v>265</v>
      </c>
      <c r="B367" s="61" t="s">
        <v>84</v>
      </c>
      <c r="C367" s="43"/>
      <c r="D367" s="52"/>
      <c r="E367" s="43"/>
      <c r="F367" s="43"/>
      <c r="G367" s="46">
        <v>2322120.94</v>
      </c>
      <c r="H367" s="93">
        <v>3184355.75</v>
      </c>
      <c r="I367" s="110">
        <v>3184355.75</v>
      </c>
      <c r="J367" s="110">
        <f>I367-H367</f>
        <v>0</v>
      </c>
      <c r="K367" s="114"/>
    </row>
    <row r="368" spans="1:11" s="36" customFormat="1" x14ac:dyDescent="0.2">
      <c r="A368" s="44">
        <v>266</v>
      </c>
      <c r="B368" s="61" t="s">
        <v>85</v>
      </c>
      <c r="C368" s="43"/>
      <c r="D368" s="52"/>
      <c r="E368" s="43"/>
      <c r="F368" s="43"/>
      <c r="G368" s="46">
        <v>2988468.69</v>
      </c>
      <c r="H368" s="93">
        <v>4098127.4</v>
      </c>
      <c r="I368" s="110">
        <v>4098127.4</v>
      </c>
      <c r="J368" s="110">
        <f>I368-H368</f>
        <v>0</v>
      </c>
      <c r="K368" s="114"/>
    </row>
    <row r="369" spans="1:11" s="36" customFormat="1" ht="39" customHeight="1" x14ac:dyDescent="0.2">
      <c r="A369" s="237" t="s">
        <v>149</v>
      </c>
      <c r="B369" s="237"/>
      <c r="C369" s="43">
        <v>562.4</v>
      </c>
      <c r="D369" s="70"/>
      <c r="E369" s="51"/>
      <c r="F369" s="51"/>
      <c r="G369" s="43">
        <f>SUM(G365:G368)</f>
        <v>10588871.499999998</v>
      </c>
      <c r="H369" s="43">
        <f>SUM(H365:H368)</f>
        <v>14520662.220000001</v>
      </c>
      <c r="I369" s="43">
        <f>SUM(I365:I368)</f>
        <v>14520662.220000001</v>
      </c>
      <c r="J369" s="43">
        <f>SUM(J365:J368)</f>
        <v>0</v>
      </c>
      <c r="K369" s="114"/>
    </row>
    <row r="370" spans="1:11" s="36" customFormat="1" x14ac:dyDescent="0.2">
      <c r="A370" s="205" t="s">
        <v>151</v>
      </c>
      <c r="B370" s="208"/>
      <c r="C370" s="208"/>
      <c r="D370" s="208"/>
      <c r="E370" s="208"/>
      <c r="F370" s="208"/>
      <c r="G370" s="208"/>
      <c r="H370" s="208"/>
      <c r="I370" s="208"/>
      <c r="J370" s="208"/>
      <c r="K370" s="209"/>
    </row>
    <row r="371" spans="1:11" s="36" customFormat="1" x14ac:dyDescent="0.2">
      <c r="A371" s="44">
        <v>267</v>
      </c>
      <c r="B371" s="95" t="s">
        <v>89</v>
      </c>
      <c r="C371" s="43">
        <v>373.12</v>
      </c>
      <c r="D371" s="52"/>
      <c r="E371" s="43"/>
      <c r="F371" s="43"/>
      <c r="G371" s="46">
        <v>2826929.85</v>
      </c>
      <c r="H371" s="93">
        <v>3876607.01</v>
      </c>
      <c r="I371" s="110">
        <v>3876607.01</v>
      </c>
      <c r="J371" s="110">
        <f>I371-H371</f>
        <v>0</v>
      </c>
      <c r="K371" s="114"/>
    </row>
    <row r="372" spans="1:11" s="36" customFormat="1" ht="25.5" x14ac:dyDescent="0.2">
      <c r="A372" s="44"/>
      <c r="B372" s="109" t="s">
        <v>90</v>
      </c>
      <c r="C372" s="43"/>
      <c r="D372" s="52"/>
      <c r="E372" s="43"/>
      <c r="F372" s="43"/>
      <c r="G372" s="46"/>
      <c r="H372" s="110"/>
      <c r="I372" s="110">
        <v>2115519.8199999998</v>
      </c>
      <c r="J372" s="110">
        <f>I372-H372</f>
        <v>2115519.8199999998</v>
      </c>
      <c r="K372" s="114" t="s">
        <v>741</v>
      </c>
    </row>
    <row r="373" spans="1:11" s="36" customFormat="1" ht="39" customHeight="1" x14ac:dyDescent="0.2">
      <c r="A373" s="237" t="s">
        <v>150</v>
      </c>
      <c r="B373" s="237"/>
      <c r="C373" s="43">
        <v>373.12</v>
      </c>
      <c r="D373" s="70"/>
      <c r="E373" s="51"/>
      <c r="F373" s="51"/>
      <c r="G373" s="43">
        <f>SUM(G371)</f>
        <v>2826929.85</v>
      </c>
      <c r="H373" s="43">
        <f>SUM(H371:H372)</f>
        <v>3876607.01</v>
      </c>
      <c r="I373" s="43">
        <f>SUM(I371:I372)</f>
        <v>5992126.8300000001</v>
      </c>
      <c r="J373" s="43">
        <f>SUM(J371:J372)</f>
        <v>2115519.8199999998</v>
      </c>
      <c r="K373" s="114"/>
    </row>
    <row r="374" spans="1:11" s="36" customFormat="1" x14ac:dyDescent="0.2">
      <c r="A374" s="205" t="s">
        <v>153</v>
      </c>
      <c r="B374" s="208"/>
      <c r="C374" s="208"/>
      <c r="D374" s="208"/>
      <c r="E374" s="208"/>
      <c r="F374" s="208"/>
      <c r="G374" s="208"/>
      <c r="H374" s="208"/>
      <c r="I374" s="208"/>
      <c r="J374" s="208"/>
      <c r="K374" s="209"/>
    </row>
    <row r="375" spans="1:11" s="36" customFormat="1" x14ac:dyDescent="0.2">
      <c r="A375" s="44">
        <v>268</v>
      </c>
      <c r="B375" s="61" t="s">
        <v>93</v>
      </c>
      <c r="C375" s="43">
        <v>1205.5</v>
      </c>
      <c r="D375" s="52"/>
      <c r="E375" s="43"/>
      <c r="F375" s="43"/>
      <c r="G375" s="46">
        <v>1857696.75</v>
      </c>
      <c r="H375" s="93">
        <v>2547484.6</v>
      </c>
      <c r="I375" s="110">
        <v>2547484.6</v>
      </c>
      <c r="J375" s="110">
        <f t="shared" ref="J375:J388" si="10">I375-H375</f>
        <v>0</v>
      </c>
      <c r="K375" s="114"/>
    </row>
    <row r="376" spans="1:11" s="36" customFormat="1" x14ac:dyDescent="0.2">
      <c r="A376" s="44">
        <v>269</v>
      </c>
      <c r="B376" s="61" t="s">
        <v>94</v>
      </c>
      <c r="C376" s="43"/>
      <c r="D376" s="52"/>
      <c r="E376" s="43"/>
      <c r="F376" s="43"/>
      <c r="G376" s="46">
        <v>1579042.24</v>
      </c>
      <c r="H376" s="93">
        <v>2165361.91</v>
      </c>
      <c r="I376" s="110">
        <v>2165361.91</v>
      </c>
      <c r="J376" s="110">
        <f t="shared" si="10"/>
        <v>0</v>
      </c>
      <c r="K376" s="114"/>
    </row>
    <row r="377" spans="1:11" s="36" customFormat="1" x14ac:dyDescent="0.2">
      <c r="A377" s="44">
        <v>270</v>
      </c>
      <c r="B377" s="61" t="s">
        <v>95</v>
      </c>
      <c r="C377" s="43"/>
      <c r="D377" s="52"/>
      <c r="E377" s="43"/>
      <c r="F377" s="43"/>
      <c r="G377" s="46">
        <v>1506349.76</v>
      </c>
      <c r="H377" s="93">
        <v>2065677.73</v>
      </c>
      <c r="I377" s="110">
        <v>2065677.73</v>
      </c>
      <c r="J377" s="110">
        <f t="shared" si="10"/>
        <v>0</v>
      </c>
      <c r="K377" s="114"/>
    </row>
    <row r="378" spans="1:11" s="36" customFormat="1" x14ac:dyDescent="0.2">
      <c r="A378" s="44">
        <v>271</v>
      </c>
      <c r="B378" s="61" t="s">
        <v>96</v>
      </c>
      <c r="C378" s="43"/>
      <c r="D378" s="52"/>
      <c r="E378" s="43"/>
      <c r="F378" s="43"/>
      <c r="G378" s="46">
        <v>1421541.87</v>
      </c>
      <c r="H378" s="93">
        <v>1949379.52</v>
      </c>
      <c r="I378" s="110">
        <v>1949379.52</v>
      </c>
      <c r="J378" s="110">
        <f t="shared" si="10"/>
        <v>0</v>
      </c>
      <c r="K378" s="114"/>
    </row>
    <row r="379" spans="1:11" s="36" customFormat="1" x14ac:dyDescent="0.2">
      <c r="A379" s="44">
        <v>272</v>
      </c>
      <c r="B379" s="61" t="s">
        <v>97</v>
      </c>
      <c r="C379" s="43"/>
      <c r="D379" s="52"/>
      <c r="E379" s="43"/>
      <c r="F379" s="43"/>
      <c r="G379" s="46">
        <v>1789042.74</v>
      </c>
      <c r="H379" s="93">
        <v>2453338.4300000002</v>
      </c>
      <c r="I379" s="110">
        <v>2453338.4300000002</v>
      </c>
      <c r="J379" s="110">
        <f t="shared" si="10"/>
        <v>0</v>
      </c>
      <c r="K379" s="114"/>
    </row>
    <row r="380" spans="1:11" s="36" customFormat="1" x14ac:dyDescent="0.2">
      <c r="A380" s="44">
        <v>273</v>
      </c>
      <c r="B380" s="61" t="s">
        <v>98</v>
      </c>
      <c r="C380" s="43"/>
      <c r="D380" s="52"/>
      <c r="E380" s="43"/>
      <c r="F380" s="43"/>
      <c r="G380" s="46">
        <v>1635580.84</v>
      </c>
      <c r="H380" s="93">
        <v>2242894.0499999998</v>
      </c>
      <c r="I380" s="110">
        <v>2242894.0499999998</v>
      </c>
      <c r="J380" s="110">
        <f t="shared" si="10"/>
        <v>0</v>
      </c>
      <c r="K380" s="114"/>
    </row>
    <row r="381" spans="1:11" s="36" customFormat="1" x14ac:dyDescent="0.2">
      <c r="A381" s="44">
        <v>274</v>
      </c>
      <c r="B381" s="61" t="s">
        <v>99</v>
      </c>
      <c r="C381" s="43"/>
      <c r="D381" s="52"/>
      <c r="E381" s="43"/>
      <c r="F381" s="43"/>
      <c r="G381" s="46">
        <v>3432700.53</v>
      </c>
      <c r="H381" s="93">
        <v>4707308.51</v>
      </c>
      <c r="I381" s="110">
        <v>4707308.51</v>
      </c>
      <c r="J381" s="110">
        <f t="shared" si="10"/>
        <v>0</v>
      </c>
      <c r="K381" s="114"/>
    </row>
    <row r="382" spans="1:11" s="36" customFormat="1" x14ac:dyDescent="0.2">
      <c r="A382" s="44">
        <v>275</v>
      </c>
      <c r="B382" s="61" t="s">
        <v>291</v>
      </c>
      <c r="C382" s="43"/>
      <c r="D382" s="52"/>
      <c r="E382" s="43"/>
      <c r="F382" s="43"/>
      <c r="G382" s="46">
        <v>840002.01</v>
      </c>
      <c r="H382" s="93">
        <v>1151906.08</v>
      </c>
      <c r="I382" s="110">
        <v>1151906.08</v>
      </c>
      <c r="J382" s="110">
        <f t="shared" si="10"/>
        <v>0</v>
      </c>
      <c r="K382" s="114"/>
    </row>
    <row r="383" spans="1:11" s="36" customFormat="1" x14ac:dyDescent="0.2">
      <c r="A383" s="44">
        <v>276</v>
      </c>
      <c r="B383" s="61" t="s">
        <v>105</v>
      </c>
      <c r="C383" s="43"/>
      <c r="D383" s="52"/>
      <c r="E383" s="43"/>
      <c r="F383" s="43"/>
      <c r="G383" s="46">
        <v>840002.01</v>
      </c>
      <c r="H383" s="93">
        <v>1151906.08</v>
      </c>
      <c r="I383" s="110">
        <v>1151906.08</v>
      </c>
      <c r="J383" s="110">
        <f t="shared" si="10"/>
        <v>0</v>
      </c>
      <c r="K383" s="114"/>
    </row>
    <row r="384" spans="1:11" s="36" customFormat="1" x14ac:dyDescent="0.2">
      <c r="A384" s="44">
        <v>277</v>
      </c>
      <c r="B384" s="61" t="s">
        <v>106</v>
      </c>
      <c r="C384" s="43"/>
      <c r="D384" s="52"/>
      <c r="E384" s="43"/>
      <c r="F384" s="43"/>
      <c r="G384" s="46">
        <v>1809235.1</v>
      </c>
      <c r="H384" s="93">
        <v>2481028.48</v>
      </c>
      <c r="I384" s="110">
        <v>2481028.48</v>
      </c>
      <c r="J384" s="110">
        <f t="shared" si="10"/>
        <v>0</v>
      </c>
      <c r="K384" s="114"/>
    </row>
    <row r="385" spans="1:11" s="36" customFormat="1" x14ac:dyDescent="0.2">
      <c r="A385" s="44">
        <v>278</v>
      </c>
      <c r="B385" s="61" t="s">
        <v>108</v>
      </c>
      <c r="C385" s="43"/>
      <c r="D385" s="52"/>
      <c r="E385" s="43"/>
      <c r="F385" s="43"/>
      <c r="G385" s="46">
        <v>1785004.27</v>
      </c>
      <c r="H385" s="93">
        <v>2447800.42</v>
      </c>
      <c r="I385" s="110">
        <v>2447800.42</v>
      </c>
      <c r="J385" s="110">
        <f t="shared" si="10"/>
        <v>0</v>
      </c>
      <c r="K385" s="114"/>
    </row>
    <row r="386" spans="1:11" s="36" customFormat="1" x14ac:dyDescent="0.2">
      <c r="A386" s="44">
        <v>279</v>
      </c>
      <c r="B386" s="61" t="s">
        <v>109</v>
      </c>
      <c r="C386" s="43"/>
      <c r="D386" s="52"/>
      <c r="E386" s="43"/>
      <c r="F386" s="43"/>
      <c r="G386" s="46">
        <v>4674407.03</v>
      </c>
      <c r="H386" s="93">
        <v>6626086.9900000002</v>
      </c>
      <c r="I386" s="110">
        <v>6626086.9900000002</v>
      </c>
      <c r="J386" s="110">
        <f t="shared" si="10"/>
        <v>0</v>
      </c>
      <c r="K386" s="114"/>
    </row>
    <row r="387" spans="1:11" s="36" customFormat="1" x14ac:dyDescent="0.2">
      <c r="A387" s="44">
        <v>280</v>
      </c>
      <c r="B387" s="61" t="s">
        <v>702</v>
      </c>
      <c r="C387" s="43"/>
      <c r="D387" s="52"/>
      <c r="E387" s="43"/>
      <c r="F387" s="43"/>
      <c r="G387" s="100">
        <v>5067163.04</v>
      </c>
      <c r="H387" s="93">
        <v>7182828.2999999998</v>
      </c>
      <c r="I387" s="110">
        <v>7182828.2999999998</v>
      </c>
      <c r="J387" s="110">
        <f t="shared" si="10"/>
        <v>0</v>
      </c>
      <c r="K387" s="114"/>
    </row>
    <row r="388" spans="1:11" s="36" customFormat="1" ht="25.5" x14ac:dyDescent="0.2">
      <c r="A388" s="44"/>
      <c r="B388" s="61" t="s">
        <v>101</v>
      </c>
      <c r="C388" s="123"/>
      <c r="D388" s="52"/>
      <c r="E388" s="123"/>
      <c r="F388" s="123"/>
      <c r="G388" s="131"/>
      <c r="H388" s="131">
        <v>0</v>
      </c>
      <c r="I388" s="131">
        <v>4569239.67</v>
      </c>
      <c r="J388" s="131">
        <f t="shared" si="10"/>
        <v>4569239.67</v>
      </c>
      <c r="K388" s="132" t="s">
        <v>741</v>
      </c>
    </row>
    <row r="389" spans="1:11" s="36" customFormat="1" ht="39" customHeight="1" x14ac:dyDescent="0.2">
      <c r="A389" s="237" t="s">
        <v>152</v>
      </c>
      <c r="B389" s="237"/>
      <c r="C389" s="43">
        <v>1205.5</v>
      </c>
      <c r="D389" s="70"/>
      <c r="E389" s="51"/>
      <c r="F389" s="51"/>
      <c r="G389" s="43">
        <f>SUM(G375:G387)</f>
        <v>28237768.190000001</v>
      </c>
      <c r="H389" s="43">
        <f>SUM(H375:H388)</f>
        <v>39173001.099999994</v>
      </c>
      <c r="I389" s="123">
        <f>SUM(I375:I388)</f>
        <v>43742240.769999996</v>
      </c>
      <c r="J389" s="123">
        <f>SUM(J375:J388)</f>
        <v>4569239.67</v>
      </c>
      <c r="K389" s="114"/>
    </row>
    <row r="390" spans="1:11" x14ac:dyDescent="0.2">
      <c r="K390" s="1"/>
    </row>
    <row r="391" spans="1:11" x14ac:dyDescent="0.2">
      <c r="B391" s="37" t="s">
        <v>714</v>
      </c>
      <c r="K391" s="1"/>
    </row>
    <row r="392" spans="1:11" x14ac:dyDescent="0.2">
      <c r="B392" s="37" t="s">
        <v>715</v>
      </c>
      <c r="K392" s="1"/>
    </row>
    <row r="394" spans="1:11" x14ac:dyDescent="0.2">
      <c r="B394" s="61" t="s">
        <v>101</v>
      </c>
    </row>
  </sheetData>
  <autoFilter ref="A8:M389"/>
  <mergeCells count="89">
    <mergeCell ref="A370:K370"/>
    <mergeCell ref="I2:I6"/>
    <mergeCell ref="A324:K324"/>
    <mergeCell ref="A303:B303"/>
    <mergeCell ref="A312:K312"/>
    <mergeCell ref="A304:K304"/>
    <mergeCell ref="A311:B311"/>
    <mergeCell ref="A316:B316"/>
    <mergeCell ref="A279:B279"/>
    <mergeCell ref="A282:B282"/>
    <mergeCell ref="A286:B286"/>
    <mergeCell ref="A290:K290"/>
    <mergeCell ref="A300:K300"/>
    <mergeCell ref="A319:B319"/>
    <mergeCell ref="A317:K317"/>
    <mergeCell ref="A320:K320"/>
    <mergeCell ref="A352:K352"/>
    <mergeCell ref="A9:K9"/>
    <mergeCell ref="A344:B344"/>
    <mergeCell ref="A356:K356"/>
    <mergeCell ref="A360:K360"/>
    <mergeCell ref="A341:K341"/>
    <mergeCell ref="A345:K345"/>
    <mergeCell ref="A336:B336"/>
    <mergeCell ref="A340:B340"/>
    <mergeCell ref="A268:K268"/>
    <mergeCell ref="A236:K236"/>
    <mergeCell ref="A250:K250"/>
    <mergeCell ref="A255:K255"/>
    <mergeCell ref="A265:K265"/>
    <mergeCell ref="A267:B267"/>
    <mergeCell ref="A264:B264"/>
    <mergeCell ref="A364:K364"/>
    <mergeCell ref="A389:B389"/>
    <mergeCell ref="A1:K1"/>
    <mergeCell ref="G2:G6"/>
    <mergeCell ref="H2:H6"/>
    <mergeCell ref="J2:J6"/>
    <mergeCell ref="K2:K7"/>
    <mergeCell ref="G7:J7"/>
    <mergeCell ref="A359:B359"/>
    <mergeCell ref="A363:B363"/>
    <mergeCell ref="A369:B369"/>
    <mergeCell ref="A347:B347"/>
    <mergeCell ref="A351:B351"/>
    <mergeCell ref="A355:B355"/>
    <mergeCell ref="A333:B333"/>
    <mergeCell ref="A337:K337"/>
    <mergeCell ref="A10:B10"/>
    <mergeCell ref="A171:B171"/>
    <mergeCell ref="A11:K11"/>
    <mergeCell ref="A194:B194"/>
    <mergeCell ref="A206:B206"/>
    <mergeCell ref="C5:C7"/>
    <mergeCell ref="D5:D7"/>
    <mergeCell ref="A2:A7"/>
    <mergeCell ref="B2:B7"/>
    <mergeCell ref="C2:C4"/>
    <mergeCell ref="D2:D4"/>
    <mergeCell ref="A249:B249"/>
    <mergeCell ref="A254:B254"/>
    <mergeCell ref="A172:K172"/>
    <mergeCell ref="A195:K195"/>
    <mergeCell ref="A207:K207"/>
    <mergeCell ref="A211:K211"/>
    <mergeCell ref="A216:K216"/>
    <mergeCell ref="A210:B210"/>
    <mergeCell ref="A215:B215"/>
    <mergeCell ref="A233:K233"/>
    <mergeCell ref="A235:B235"/>
    <mergeCell ref="A226:B226"/>
    <mergeCell ref="A232:B232"/>
    <mergeCell ref="A227:K227"/>
    <mergeCell ref="A270:B270"/>
    <mergeCell ref="A274:B274"/>
    <mergeCell ref="A283:K283"/>
    <mergeCell ref="A280:K280"/>
    <mergeCell ref="A374:K374"/>
    <mergeCell ref="A289:B289"/>
    <mergeCell ref="A299:B299"/>
    <mergeCell ref="A271:K271"/>
    <mergeCell ref="A275:K275"/>
    <mergeCell ref="A287:K287"/>
    <mergeCell ref="A373:B373"/>
    <mergeCell ref="A330:K330"/>
    <mergeCell ref="A334:K334"/>
    <mergeCell ref="A348:K348"/>
    <mergeCell ref="A323:B323"/>
    <mergeCell ref="A329:B329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2"/>
  <sheetViews>
    <sheetView view="pageBreakPreview" topLeftCell="A94" zoomScaleNormal="100" zoomScaleSheetLayoutView="100" workbookViewId="0">
      <selection activeCell="N121" sqref="N121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10" width="23" style="1" hidden="1" customWidth="1"/>
    <col min="11" max="12" width="23" style="1" customWidth="1"/>
    <col min="13" max="13" width="18.5" style="1" customWidth="1"/>
    <col min="14" max="14" width="51.1640625" style="1" customWidth="1"/>
    <col min="15" max="15" width="20.6640625" style="2" customWidth="1"/>
    <col min="16" max="16" width="12.5" style="2" customWidth="1"/>
    <col min="17" max="18" width="9.33203125" style="2"/>
    <col min="19" max="19" width="11.5" style="2" bestFit="1" customWidth="1"/>
    <col min="20" max="16384" width="9.33203125" style="2"/>
  </cols>
  <sheetData>
    <row r="1" spans="1:16" s="4" customFormat="1" ht="51" customHeight="1" x14ac:dyDescent="0.2">
      <c r="A1" s="255" t="s">
        <v>696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6" s="37" customFormat="1" ht="21" customHeight="1" x14ac:dyDescent="0.2">
      <c r="A2" s="230" t="s">
        <v>234</v>
      </c>
      <c r="B2" s="230" t="s">
        <v>156</v>
      </c>
      <c r="C2" s="256" t="s">
        <v>246</v>
      </c>
      <c r="D2" s="256" t="s">
        <v>260</v>
      </c>
      <c r="E2" s="136"/>
      <c r="F2" s="136"/>
      <c r="G2" s="115" t="s">
        <v>692</v>
      </c>
      <c r="H2" s="120" t="s">
        <v>692</v>
      </c>
      <c r="I2" s="230" t="s">
        <v>692</v>
      </c>
      <c r="J2" s="230" t="s">
        <v>692</v>
      </c>
      <c r="K2" s="230" t="s">
        <v>692</v>
      </c>
      <c r="L2" s="287" t="s">
        <v>717</v>
      </c>
      <c r="M2" s="232" t="s">
        <v>694</v>
      </c>
      <c r="N2" s="257" t="s">
        <v>695</v>
      </c>
    </row>
    <row r="3" spans="1:16" s="37" customFormat="1" ht="21" customHeight="1" x14ac:dyDescent="0.2">
      <c r="A3" s="230"/>
      <c r="B3" s="230"/>
      <c r="C3" s="256"/>
      <c r="D3" s="256"/>
      <c r="E3" s="136"/>
      <c r="F3" s="136"/>
      <c r="G3" s="116"/>
      <c r="H3" s="121"/>
      <c r="I3" s="230"/>
      <c r="J3" s="230"/>
      <c r="K3" s="230"/>
      <c r="L3" s="288"/>
      <c r="M3" s="232"/>
      <c r="N3" s="258"/>
    </row>
    <row r="4" spans="1:16" s="37" customFormat="1" ht="78" customHeight="1" x14ac:dyDescent="0.2">
      <c r="A4" s="230"/>
      <c r="B4" s="230"/>
      <c r="C4" s="256"/>
      <c r="D4" s="256"/>
      <c r="E4" s="136"/>
      <c r="F4" s="136"/>
      <c r="G4" s="116"/>
      <c r="H4" s="121"/>
      <c r="I4" s="230"/>
      <c r="J4" s="230"/>
      <c r="K4" s="230"/>
      <c r="L4" s="288"/>
      <c r="M4" s="232"/>
      <c r="N4" s="258"/>
      <c r="O4" s="138"/>
    </row>
    <row r="5" spans="1:16" s="37" customFormat="1" ht="9" customHeight="1" x14ac:dyDescent="0.2">
      <c r="A5" s="230"/>
      <c r="B5" s="230"/>
      <c r="C5" s="231" t="s">
        <v>221</v>
      </c>
      <c r="D5" s="231" t="s">
        <v>221</v>
      </c>
      <c r="E5" s="136"/>
      <c r="F5" s="136"/>
      <c r="G5" s="116"/>
      <c r="H5" s="121"/>
      <c r="I5" s="230"/>
      <c r="J5" s="230"/>
      <c r="K5" s="230"/>
      <c r="L5" s="288"/>
      <c r="M5" s="232"/>
      <c r="N5" s="258"/>
    </row>
    <row r="6" spans="1:16" s="37" customFormat="1" ht="9.75" customHeight="1" x14ac:dyDescent="0.2">
      <c r="A6" s="230"/>
      <c r="B6" s="230"/>
      <c r="C6" s="231"/>
      <c r="D6" s="231"/>
      <c r="E6" s="136"/>
      <c r="F6" s="136"/>
      <c r="G6" s="117"/>
      <c r="H6" s="122"/>
      <c r="I6" s="230"/>
      <c r="J6" s="230"/>
      <c r="K6" s="230"/>
      <c r="L6" s="288"/>
      <c r="M6" s="232"/>
      <c r="N6" s="258"/>
    </row>
    <row r="7" spans="1:16" s="37" customFormat="1" ht="25.5" customHeight="1" x14ac:dyDescent="0.2">
      <c r="A7" s="230"/>
      <c r="B7" s="230"/>
      <c r="C7" s="231"/>
      <c r="D7" s="231"/>
      <c r="E7" s="136"/>
      <c r="F7" s="136"/>
      <c r="G7" s="118"/>
      <c r="H7" s="119"/>
      <c r="I7" s="230"/>
      <c r="J7" s="230"/>
      <c r="K7" s="230"/>
      <c r="L7" s="289"/>
      <c r="M7" s="232"/>
      <c r="N7" s="259"/>
    </row>
    <row r="8" spans="1:16" s="37" customFormat="1" ht="12" customHeight="1" x14ac:dyDescent="0.2">
      <c r="A8" s="135" t="s">
        <v>162</v>
      </c>
      <c r="B8" s="135" t="s">
        <v>163</v>
      </c>
      <c r="C8" s="135"/>
      <c r="D8" s="135"/>
      <c r="E8" s="135"/>
      <c r="F8" s="135"/>
      <c r="G8" s="135">
        <v>3</v>
      </c>
      <c r="H8" s="135">
        <v>4</v>
      </c>
      <c r="I8" s="135">
        <v>3</v>
      </c>
      <c r="J8" s="135">
        <v>3</v>
      </c>
      <c r="K8" s="145">
        <v>3</v>
      </c>
      <c r="L8" s="145">
        <v>4</v>
      </c>
      <c r="M8" s="135">
        <v>5</v>
      </c>
      <c r="N8" s="135">
        <v>6</v>
      </c>
    </row>
    <row r="9" spans="1:16" s="36" customFormat="1" ht="12" customHeight="1" x14ac:dyDescent="0.2">
      <c r="A9" s="229" t="s">
        <v>292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</row>
    <row r="10" spans="1:16" s="36" customFormat="1" ht="12" customHeight="1" x14ac:dyDescent="0.2">
      <c r="A10" s="260" t="s">
        <v>311</v>
      </c>
      <c r="B10" s="260"/>
      <c r="C10" s="123" t="e">
        <v>#REF!</v>
      </c>
      <c r="D10" s="123"/>
      <c r="E10" s="123"/>
      <c r="F10" s="123"/>
      <c r="G10" s="123" t="e">
        <f>G160+G167+G172+G179+G184+G192+G197+G210+G217+G220+G226+G229+G235+G238+G241+G245+G250+G253+G262+G265+G269+G274+G277+G287+G290+G294+G297+G302+G305+G308+G311+G315+G319+G323+G326+G335+G338+#REF!</f>
        <v>#REF!</v>
      </c>
      <c r="H10" s="123" t="e">
        <f>H160+H167+H172+H179+H184+H192+H197+H210+H217+H220+H226+H229+H235+H238+H241+H245+H250+H253+H262+H265+H269+H274+H277+H287+H290+H294+H297+H302+H305+H308+H311+H315+H319+H323+H326+H335+H338+#REF!</f>
        <v>#REF!</v>
      </c>
      <c r="I10" s="123">
        <f>I160+I167+I172+I179+I184+I192+I197+I210+I217+I220+I226+I229+I235+I238+I241+I245+I250+I253+I262+I265+I269+I274+I277+I287+I290+I294+I297+I302+I305+I308+I311+I315+I319+I323+I326+I335+I338</f>
        <v>1008556739.79</v>
      </c>
      <c r="J10" s="123">
        <f>J160+J167+J172+J179+J184+J192+J197+J210+J217+J220+J226+J229+J235+J238+J241+J245+J250+J253+J262+J265+J269+J274+J277+J287+J290+J294+J297+J302+J305+J308+J311+J315+J319+J323+J326+J335+J338</f>
        <v>1007440835.7799996</v>
      </c>
      <c r="K10" s="123">
        <f>K160+K167+K172+K179+K184+K192+K197+K210+K217+K220+K226+K229+K235+K238+K241+K245+K250+K253+K262+K265+K269+K274+K277+K287+K290+K294+K297+K302+K305+K308+K311+K315+K319+K323+K326+K335+K338</f>
        <v>994525711.13999963</v>
      </c>
      <c r="L10" s="146">
        <f>L160+L167+L172+L179+L184+L192+L197+L210+L217+L220+L226+L229+L235+L238+L241+L245+L250+L253+L262+L265+L269+L274+L277+L287+L290+L294+L297+L302+L305+L308+L311+L315+L319+L323+L326+L335+L338</f>
        <v>970393621.87999964</v>
      </c>
      <c r="M10" s="146">
        <f>M160+M167+M172+M179+M184+M192+M197+M210+M217+M220+M226+M229+M235+M238+M241+M245+M250+M253+M262+M265+M269+M274+M277+M287+M290+M294+M297+M302+M305+M308+M311+M315+M319+M323+M326+M335+M338</f>
        <v>-24132089.260000002</v>
      </c>
      <c r="N10" s="123"/>
      <c r="O10" s="139"/>
    </row>
    <row r="11" spans="1:16" s="36" customFormat="1" ht="12" customHeight="1" x14ac:dyDescent="0.2">
      <c r="A11" s="229" t="s">
        <v>174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</row>
    <row r="12" spans="1:16" s="36" customFormat="1" ht="12" customHeight="1" x14ac:dyDescent="0.2">
      <c r="A12" s="44">
        <v>1</v>
      </c>
      <c r="B12" s="50" t="s">
        <v>301</v>
      </c>
      <c r="C12" s="52">
        <v>2697.2</v>
      </c>
      <c r="D12" s="52"/>
      <c r="E12" s="53"/>
      <c r="F12" s="53"/>
      <c r="G12" s="123">
        <v>3774636.46</v>
      </c>
      <c r="H12" s="123">
        <v>2681274.38</v>
      </c>
      <c r="I12" s="123">
        <v>2681274.38</v>
      </c>
      <c r="J12" s="46">
        <v>2681274.38</v>
      </c>
      <c r="K12" s="123">
        <v>2681274.38</v>
      </c>
      <c r="L12" s="123">
        <v>2681274.38</v>
      </c>
      <c r="M12" s="48">
        <f>L12-K12</f>
        <v>0</v>
      </c>
      <c r="N12" s="48"/>
      <c r="P12" s="49"/>
    </row>
    <row r="13" spans="1:16" s="36" customFormat="1" ht="11.25" customHeight="1" x14ac:dyDescent="0.2">
      <c r="A13" s="44">
        <v>2</v>
      </c>
      <c r="B13" s="50" t="s">
        <v>380</v>
      </c>
      <c r="C13" s="52">
        <v>2154.1</v>
      </c>
      <c r="D13" s="52"/>
      <c r="E13" s="53"/>
      <c r="F13" s="53"/>
      <c r="G13" s="123">
        <v>2976923.05</v>
      </c>
      <c r="H13" s="123">
        <v>2976923.05</v>
      </c>
      <c r="I13" s="123">
        <v>2976923.05</v>
      </c>
      <c r="J13" s="46">
        <v>2743897.31</v>
      </c>
      <c r="K13" s="123">
        <v>2743897.31</v>
      </c>
      <c r="L13" s="123">
        <v>2743897.31</v>
      </c>
      <c r="M13" s="149">
        <f t="shared" ref="M13:M76" si="0">L13-K13</f>
        <v>0</v>
      </c>
      <c r="N13" s="48"/>
      <c r="O13" s="49"/>
      <c r="P13" s="49"/>
    </row>
    <row r="14" spans="1:16" s="36" customFormat="1" ht="12" customHeight="1" x14ac:dyDescent="0.2">
      <c r="A14" s="147">
        <v>3</v>
      </c>
      <c r="B14" s="50" t="s">
        <v>381</v>
      </c>
      <c r="C14" s="52">
        <v>4019.9</v>
      </c>
      <c r="D14" s="52"/>
      <c r="E14" s="53"/>
      <c r="F14" s="53"/>
      <c r="G14" s="123">
        <v>3724059.58</v>
      </c>
      <c r="H14" s="123">
        <v>3724059.58</v>
      </c>
      <c r="I14" s="123">
        <v>1627827.6</v>
      </c>
      <c r="J14" s="46">
        <v>1627827.6</v>
      </c>
      <c r="K14" s="123">
        <v>1627827.6</v>
      </c>
      <c r="L14" s="123">
        <v>1627827.6</v>
      </c>
      <c r="M14" s="149">
        <f t="shared" si="0"/>
        <v>0</v>
      </c>
      <c r="N14" s="48"/>
      <c r="P14" s="49"/>
    </row>
    <row r="15" spans="1:16" s="36" customFormat="1" ht="12" customHeight="1" x14ac:dyDescent="0.2">
      <c r="A15" s="147">
        <v>4</v>
      </c>
      <c r="B15" s="50" t="s">
        <v>382</v>
      </c>
      <c r="C15" s="52">
        <v>9829.9</v>
      </c>
      <c r="D15" s="52"/>
      <c r="E15" s="53"/>
      <c r="F15" s="53"/>
      <c r="G15" s="123">
        <v>4787238.24</v>
      </c>
      <c r="H15" s="123">
        <v>4787238.24</v>
      </c>
      <c r="I15" s="123">
        <v>4787238.24</v>
      </c>
      <c r="J15" s="46">
        <v>4787238.24</v>
      </c>
      <c r="K15" s="123">
        <v>4646991.08</v>
      </c>
      <c r="L15" s="123">
        <v>4646991.08</v>
      </c>
      <c r="M15" s="149">
        <f t="shared" si="0"/>
        <v>0</v>
      </c>
      <c r="N15" s="48"/>
      <c r="P15" s="49"/>
    </row>
    <row r="16" spans="1:16" s="36" customFormat="1" ht="12" customHeight="1" x14ac:dyDescent="0.2">
      <c r="A16" s="147">
        <v>5</v>
      </c>
      <c r="B16" s="50" t="s">
        <v>383</v>
      </c>
      <c r="C16" s="52">
        <v>11948.5</v>
      </c>
      <c r="D16" s="52"/>
      <c r="E16" s="53"/>
      <c r="F16" s="53"/>
      <c r="G16" s="123">
        <v>8084730.0800000001</v>
      </c>
      <c r="H16" s="123">
        <v>8084730.0800000001</v>
      </c>
      <c r="I16" s="123">
        <v>8084730.0800000001</v>
      </c>
      <c r="J16" s="46">
        <v>8084730.0800000001</v>
      </c>
      <c r="K16" s="123">
        <v>8084730.0800000001</v>
      </c>
      <c r="L16" s="123">
        <v>7803752.9699999997</v>
      </c>
      <c r="M16" s="149">
        <f t="shared" si="0"/>
        <v>-280977.11000000034</v>
      </c>
      <c r="N16" s="149" t="s">
        <v>716</v>
      </c>
      <c r="O16" s="49">
        <f>M16+M17+M21+M22+M35+M36+M39+M43+M45+M50+M53+M60+M65+M66+M71+M78+M79+M80+M90+M95+M96+M101+M102+M107+M117+M119+M120+M123+M124+M125+M132+M133+M142+M143+M144+M162+M163+M165+M166+M170+M171+M174+M175+M186+M187+M188+M189+M195+M219+M224+M225+M247+M249+M252+M256+M271+M289+M292+M293+M300+M301+M317+M318+M321+M322+M325+M329+M330+M332</f>
        <v>-27273860.260000002</v>
      </c>
      <c r="P16" s="49"/>
    </row>
    <row r="17" spans="1:16" s="36" customFormat="1" ht="12" customHeight="1" x14ac:dyDescent="0.2">
      <c r="A17" s="147">
        <v>6</v>
      </c>
      <c r="B17" s="50" t="s">
        <v>385</v>
      </c>
      <c r="C17" s="52"/>
      <c r="D17" s="52"/>
      <c r="E17" s="53"/>
      <c r="F17" s="53"/>
      <c r="G17" s="123">
        <v>2883792.32</v>
      </c>
      <c r="H17" s="123">
        <v>2883792.32</v>
      </c>
      <c r="I17" s="123">
        <v>2883792.32</v>
      </c>
      <c r="J17" s="46">
        <v>2883792.32</v>
      </c>
      <c r="K17" s="123">
        <v>2883792.32</v>
      </c>
      <c r="L17" s="123">
        <v>3048388.14</v>
      </c>
      <c r="M17" s="149">
        <f t="shared" si="0"/>
        <v>164595.8200000003</v>
      </c>
      <c r="N17" s="149" t="s">
        <v>716</v>
      </c>
      <c r="P17" s="49"/>
    </row>
    <row r="18" spans="1:16" s="36" customFormat="1" ht="12" customHeight="1" x14ac:dyDescent="0.2">
      <c r="A18" s="147">
        <v>7</v>
      </c>
      <c r="B18" s="50" t="s">
        <v>384</v>
      </c>
      <c r="C18" s="52"/>
      <c r="D18" s="52"/>
      <c r="E18" s="53"/>
      <c r="F18" s="53"/>
      <c r="G18" s="123">
        <v>8472918.6999999993</v>
      </c>
      <c r="H18" s="123">
        <v>8472918.6999999993</v>
      </c>
      <c r="I18" s="123">
        <v>6569103.9800000004</v>
      </c>
      <c r="J18" s="46">
        <v>6569103.9800000004</v>
      </c>
      <c r="K18" s="123">
        <v>6569103.9800000004</v>
      </c>
      <c r="L18" s="123">
        <v>6569103.9800000004</v>
      </c>
      <c r="M18" s="149">
        <f t="shared" si="0"/>
        <v>0</v>
      </c>
      <c r="N18" s="48"/>
      <c r="P18" s="49"/>
    </row>
    <row r="19" spans="1:16" s="36" customFormat="1" ht="12" customHeight="1" x14ac:dyDescent="0.2">
      <c r="A19" s="147">
        <v>8</v>
      </c>
      <c r="B19" s="50" t="s">
        <v>366</v>
      </c>
      <c r="C19" s="46"/>
      <c r="D19" s="35"/>
      <c r="E19" s="47"/>
      <c r="F19" s="51"/>
      <c r="G19" s="123">
        <v>4678574.0599999996</v>
      </c>
      <c r="H19" s="123">
        <v>3625384.5</v>
      </c>
      <c r="I19" s="123">
        <v>3625384.5</v>
      </c>
      <c r="J19" s="46">
        <v>3625384.5</v>
      </c>
      <c r="K19" s="123">
        <v>3625384.5</v>
      </c>
      <c r="L19" s="123">
        <v>3625384.5</v>
      </c>
      <c r="M19" s="149">
        <f t="shared" si="0"/>
        <v>0</v>
      </c>
      <c r="N19" s="48"/>
      <c r="P19" s="49"/>
    </row>
    <row r="20" spans="1:16" s="36" customFormat="1" ht="12" customHeight="1" x14ac:dyDescent="0.2">
      <c r="A20" s="147">
        <v>9</v>
      </c>
      <c r="B20" s="50" t="s">
        <v>387</v>
      </c>
      <c r="C20" s="52"/>
      <c r="D20" s="52"/>
      <c r="E20" s="53"/>
      <c r="F20" s="53"/>
      <c r="G20" s="123">
        <v>6650138.9500000002</v>
      </c>
      <c r="H20" s="123">
        <v>6650138.9500000002</v>
      </c>
      <c r="I20" s="123">
        <v>6650138.9500000002</v>
      </c>
      <c r="J20" s="46">
        <v>5057781.4400000004</v>
      </c>
      <c r="K20" s="123">
        <v>5057781.4400000004</v>
      </c>
      <c r="L20" s="123">
        <v>5057781.4400000004</v>
      </c>
      <c r="M20" s="149">
        <f t="shared" si="0"/>
        <v>0</v>
      </c>
      <c r="N20" s="48"/>
      <c r="P20" s="49"/>
    </row>
    <row r="21" spans="1:16" s="36" customFormat="1" ht="12" customHeight="1" x14ac:dyDescent="0.2">
      <c r="A21" s="147">
        <v>10</v>
      </c>
      <c r="B21" s="50" t="s">
        <v>388</v>
      </c>
      <c r="C21" s="52"/>
      <c r="D21" s="52"/>
      <c r="E21" s="53"/>
      <c r="F21" s="53"/>
      <c r="G21" s="123">
        <v>5547043.4800000004</v>
      </c>
      <c r="H21" s="123">
        <v>5547043.4800000004</v>
      </c>
      <c r="I21" s="123">
        <v>5547043.4800000004</v>
      </c>
      <c r="J21" s="46">
        <v>5547043.4800000004</v>
      </c>
      <c r="K21" s="123">
        <v>5547043.4800000004</v>
      </c>
      <c r="L21" s="123">
        <v>5396708.5599999996</v>
      </c>
      <c r="M21" s="149">
        <f t="shared" si="0"/>
        <v>-150334.92000000086</v>
      </c>
      <c r="N21" s="149" t="s">
        <v>716</v>
      </c>
      <c r="P21" s="49"/>
    </row>
    <row r="22" spans="1:16" s="36" customFormat="1" ht="12" customHeight="1" x14ac:dyDescent="0.2">
      <c r="A22" s="147">
        <v>11</v>
      </c>
      <c r="B22" s="50" t="s">
        <v>389</v>
      </c>
      <c r="C22" s="52"/>
      <c r="D22" s="52"/>
      <c r="E22" s="53"/>
      <c r="F22" s="53"/>
      <c r="G22" s="123">
        <v>5579405.3899999997</v>
      </c>
      <c r="H22" s="123">
        <v>5579405.3899999997</v>
      </c>
      <c r="I22" s="123">
        <v>5579405.3899999997</v>
      </c>
      <c r="J22" s="46">
        <v>5579405.3899999997</v>
      </c>
      <c r="K22" s="123">
        <v>5579405.3899999997</v>
      </c>
      <c r="L22" s="123">
        <v>5403734.8300000001</v>
      </c>
      <c r="M22" s="149">
        <f t="shared" si="0"/>
        <v>-175670.55999999959</v>
      </c>
      <c r="N22" s="149" t="s">
        <v>716</v>
      </c>
      <c r="P22" s="49"/>
    </row>
    <row r="23" spans="1:16" s="36" customFormat="1" ht="12" customHeight="1" x14ac:dyDescent="0.2">
      <c r="A23" s="147">
        <v>12</v>
      </c>
      <c r="B23" s="50" t="s">
        <v>390</v>
      </c>
      <c r="C23" s="52"/>
      <c r="D23" s="52"/>
      <c r="E23" s="53"/>
      <c r="F23" s="53"/>
      <c r="G23" s="123">
        <v>5547587.9900000002</v>
      </c>
      <c r="H23" s="123">
        <v>5547587.9900000002</v>
      </c>
      <c r="I23" s="123">
        <v>5547587.9900000002</v>
      </c>
      <c r="J23" s="46">
        <v>5186367.79</v>
      </c>
      <c r="K23" s="123">
        <v>5186367.79</v>
      </c>
      <c r="L23" s="123">
        <v>5186367.79</v>
      </c>
      <c r="M23" s="149">
        <f t="shared" si="0"/>
        <v>0</v>
      </c>
      <c r="N23" s="48"/>
      <c r="P23" s="49"/>
    </row>
    <row r="24" spans="1:16" s="36" customFormat="1" ht="12" customHeight="1" x14ac:dyDescent="0.2">
      <c r="A24" s="147">
        <v>13</v>
      </c>
      <c r="B24" s="50" t="s">
        <v>391</v>
      </c>
      <c r="C24" s="52"/>
      <c r="D24" s="52"/>
      <c r="E24" s="53"/>
      <c r="F24" s="53"/>
      <c r="G24" s="123">
        <v>5778875.1100000003</v>
      </c>
      <c r="H24" s="123">
        <v>5778875.1100000003</v>
      </c>
      <c r="I24" s="123">
        <v>5778875.1100000003</v>
      </c>
      <c r="J24" s="46">
        <v>5778875.1100000003</v>
      </c>
      <c r="K24" s="123">
        <v>5619688.5</v>
      </c>
      <c r="L24" s="123">
        <v>5619688.5</v>
      </c>
      <c r="M24" s="149">
        <f t="shared" si="0"/>
        <v>0</v>
      </c>
      <c r="N24" s="48"/>
      <c r="P24" s="49"/>
    </row>
    <row r="25" spans="1:16" s="36" customFormat="1" ht="12" customHeight="1" x14ac:dyDescent="0.2">
      <c r="A25" s="147">
        <v>14</v>
      </c>
      <c r="B25" s="50" t="s">
        <v>392</v>
      </c>
      <c r="C25" s="52"/>
      <c r="D25" s="52"/>
      <c r="E25" s="53"/>
      <c r="F25" s="53"/>
      <c r="G25" s="123">
        <v>5505675.3899999997</v>
      </c>
      <c r="H25" s="123">
        <v>5505675.3899999997</v>
      </c>
      <c r="I25" s="123">
        <v>5505675.3899999997</v>
      </c>
      <c r="J25" s="46">
        <v>5505675.3899999997</v>
      </c>
      <c r="K25" s="123">
        <v>5539336.8200000003</v>
      </c>
      <c r="L25" s="123">
        <v>5539336.8200000003</v>
      </c>
      <c r="M25" s="149">
        <f t="shared" si="0"/>
        <v>0</v>
      </c>
      <c r="N25" s="48"/>
      <c r="P25" s="49"/>
    </row>
    <row r="26" spans="1:16" s="36" customFormat="1" ht="12" customHeight="1" x14ac:dyDescent="0.2">
      <c r="A26" s="147">
        <v>15</v>
      </c>
      <c r="B26" s="50" t="s">
        <v>357</v>
      </c>
      <c r="C26" s="52"/>
      <c r="D26" s="52"/>
      <c r="E26" s="53"/>
      <c r="F26" s="53"/>
      <c r="G26" s="123">
        <v>7070585.5</v>
      </c>
      <c r="H26" s="123">
        <v>7070585.5</v>
      </c>
      <c r="I26" s="123">
        <v>7070585.5</v>
      </c>
      <c r="J26" s="46">
        <v>7070585.5</v>
      </c>
      <c r="K26" s="123">
        <v>4705237.8499999996</v>
      </c>
      <c r="L26" s="123">
        <v>4705237.8499999996</v>
      </c>
      <c r="M26" s="149">
        <f t="shared" si="0"/>
        <v>0</v>
      </c>
      <c r="N26" s="48"/>
      <c r="P26" s="49"/>
    </row>
    <row r="27" spans="1:16" s="36" customFormat="1" ht="12" customHeight="1" x14ac:dyDescent="0.2">
      <c r="A27" s="147">
        <v>16</v>
      </c>
      <c r="B27" s="50" t="s">
        <v>393</v>
      </c>
      <c r="C27" s="52"/>
      <c r="D27" s="52"/>
      <c r="E27" s="53"/>
      <c r="F27" s="53"/>
      <c r="G27" s="123">
        <v>3144742.76</v>
      </c>
      <c r="H27" s="123">
        <v>3144742.76</v>
      </c>
      <c r="I27" s="123">
        <v>2992027.73</v>
      </c>
      <c r="J27" s="46">
        <v>2992027.73</v>
      </c>
      <c r="K27" s="123">
        <v>2992027.73</v>
      </c>
      <c r="L27" s="123">
        <v>2992027.73</v>
      </c>
      <c r="M27" s="149">
        <f t="shared" si="0"/>
        <v>0</v>
      </c>
      <c r="N27" s="48"/>
      <c r="P27" s="49"/>
    </row>
    <row r="28" spans="1:16" s="36" customFormat="1" ht="12" customHeight="1" x14ac:dyDescent="0.2">
      <c r="A28" s="147">
        <v>17</v>
      </c>
      <c r="B28" s="50" t="s">
        <v>394</v>
      </c>
      <c r="C28" s="52"/>
      <c r="D28" s="52"/>
      <c r="E28" s="53"/>
      <c r="F28" s="53"/>
      <c r="G28" s="123">
        <v>5418504.3499999996</v>
      </c>
      <c r="H28" s="123">
        <v>5418504.3499999996</v>
      </c>
      <c r="I28" s="123">
        <v>5418504.3499999996</v>
      </c>
      <c r="J28" s="46">
        <v>5418504.3499999996</v>
      </c>
      <c r="K28" s="123">
        <v>5418504.3499999996</v>
      </c>
      <c r="L28" s="123">
        <v>5418504.3499999996</v>
      </c>
      <c r="M28" s="149">
        <f t="shared" si="0"/>
        <v>0</v>
      </c>
      <c r="N28" s="48"/>
      <c r="P28" s="49"/>
    </row>
    <row r="29" spans="1:16" s="36" customFormat="1" ht="12" customHeight="1" x14ac:dyDescent="0.2">
      <c r="A29" s="147">
        <v>18</v>
      </c>
      <c r="B29" s="50" t="s">
        <v>395</v>
      </c>
      <c r="C29" s="52"/>
      <c r="D29" s="52"/>
      <c r="E29" s="53"/>
      <c r="F29" s="53"/>
      <c r="G29" s="123">
        <v>7392762.1399999997</v>
      </c>
      <c r="H29" s="123">
        <v>7392762.1399999997</v>
      </c>
      <c r="I29" s="123">
        <v>5538519.2800000003</v>
      </c>
      <c r="J29" s="46">
        <v>5538519.2800000003</v>
      </c>
      <c r="K29" s="123">
        <v>5538519.2800000003</v>
      </c>
      <c r="L29" s="123">
        <v>5538519.2800000003</v>
      </c>
      <c r="M29" s="149">
        <f t="shared" si="0"/>
        <v>0</v>
      </c>
      <c r="N29" s="48"/>
      <c r="P29" s="49"/>
    </row>
    <row r="30" spans="1:16" s="36" customFormat="1" ht="12" customHeight="1" x14ac:dyDescent="0.2">
      <c r="A30" s="147">
        <v>19</v>
      </c>
      <c r="B30" s="50" t="s">
        <v>396</v>
      </c>
      <c r="C30" s="52"/>
      <c r="D30" s="52"/>
      <c r="E30" s="53"/>
      <c r="F30" s="53"/>
      <c r="G30" s="123">
        <v>4230613.67</v>
      </c>
      <c r="H30" s="123">
        <v>4230613.67</v>
      </c>
      <c r="I30" s="123">
        <v>4230613.67</v>
      </c>
      <c r="J30" s="46">
        <v>3130632.68</v>
      </c>
      <c r="K30" s="123">
        <v>3130632.68</v>
      </c>
      <c r="L30" s="123">
        <v>3130632.68</v>
      </c>
      <c r="M30" s="149">
        <f t="shared" si="0"/>
        <v>0</v>
      </c>
      <c r="N30" s="48"/>
      <c r="P30" s="49"/>
    </row>
    <row r="31" spans="1:16" s="36" customFormat="1" ht="12" customHeight="1" x14ac:dyDescent="0.2">
      <c r="A31" s="147">
        <v>20</v>
      </c>
      <c r="B31" s="50" t="s">
        <v>397</v>
      </c>
      <c r="C31" s="52"/>
      <c r="D31" s="52"/>
      <c r="E31" s="53"/>
      <c r="F31" s="53"/>
      <c r="G31" s="123">
        <v>8390171.7599999998</v>
      </c>
      <c r="H31" s="123">
        <v>8390171.7599999998</v>
      </c>
      <c r="I31" s="123">
        <v>8390171.7599999998</v>
      </c>
      <c r="J31" s="46">
        <v>7385516.4900000002</v>
      </c>
      <c r="K31" s="123">
        <v>7385516.4900000002</v>
      </c>
      <c r="L31" s="123">
        <v>7385516.4900000002</v>
      </c>
      <c r="M31" s="149">
        <f t="shared" si="0"/>
        <v>0</v>
      </c>
      <c r="N31" s="48"/>
      <c r="P31" s="49"/>
    </row>
    <row r="32" spans="1:16" s="36" customFormat="1" ht="12" customHeight="1" x14ac:dyDescent="0.2">
      <c r="A32" s="147">
        <v>21</v>
      </c>
      <c r="B32" s="50" t="s">
        <v>398</v>
      </c>
      <c r="C32" s="52"/>
      <c r="D32" s="52"/>
      <c r="E32" s="53"/>
      <c r="F32" s="53"/>
      <c r="G32" s="123">
        <v>8405510.4900000002</v>
      </c>
      <c r="H32" s="123">
        <v>8405510.4900000002</v>
      </c>
      <c r="I32" s="123">
        <v>8405510.4900000002</v>
      </c>
      <c r="J32" s="46">
        <v>7389341.0899999999</v>
      </c>
      <c r="K32" s="123">
        <v>7389341.0899999999</v>
      </c>
      <c r="L32" s="123">
        <v>7389341.0899999999</v>
      </c>
      <c r="M32" s="149">
        <f t="shared" si="0"/>
        <v>0</v>
      </c>
      <c r="N32" s="48"/>
      <c r="P32" s="49"/>
    </row>
    <row r="33" spans="1:16" s="36" customFormat="1" ht="12" customHeight="1" x14ac:dyDescent="0.2">
      <c r="A33" s="147">
        <v>22</v>
      </c>
      <c r="B33" s="50" t="s">
        <v>399</v>
      </c>
      <c r="C33" s="52"/>
      <c r="D33" s="52"/>
      <c r="E33" s="53"/>
      <c r="F33" s="53"/>
      <c r="G33" s="123">
        <v>4962744.34</v>
      </c>
      <c r="H33" s="123">
        <v>4962744.34</v>
      </c>
      <c r="I33" s="123">
        <v>4962744.34</v>
      </c>
      <c r="J33" s="46">
        <v>4962744.34</v>
      </c>
      <c r="K33" s="123">
        <v>4962744.34</v>
      </c>
      <c r="L33" s="123">
        <v>4962744.34</v>
      </c>
      <c r="M33" s="149">
        <f t="shared" si="0"/>
        <v>0</v>
      </c>
      <c r="N33" s="48"/>
      <c r="P33" s="49"/>
    </row>
    <row r="34" spans="1:16" s="36" customFormat="1" ht="12" customHeight="1" x14ac:dyDescent="0.2">
      <c r="A34" s="147">
        <v>23</v>
      </c>
      <c r="B34" s="50" t="s">
        <v>400</v>
      </c>
      <c r="C34" s="52"/>
      <c r="D34" s="52"/>
      <c r="E34" s="53"/>
      <c r="F34" s="53"/>
      <c r="G34" s="123">
        <v>8358691.7599999998</v>
      </c>
      <c r="H34" s="123">
        <v>8358691.7599999998</v>
      </c>
      <c r="I34" s="123">
        <v>8358691.7599999998</v>
      </c>
      <c r="J34" s="46">
        <v>7456155.4900000002</v>
      </c>
      <c r="K34" s="123">
        <v>7456155.4900000002</v>
      </c>
      <c r="L34" s="123">
        <v>7456155.4900000002</v>
      </c>
      <c r="M34" s="149">
        <f t="shared" si="0"/>
        <v>0</v>
      </c>
      <c r="N34" s="48"/>
      <c r="P34" s="49"/>
    </row>
    <row r="35" spans="1:16" s="36" customFormat="1" ht="12" customHeight="1" x14ac:dyDescent="0.2">
      <c r="A35" s="147">
        <v>24</v>
      </c>
      <c r="B35" s="50" t="s">
        <v>401</v>
      </c>
      <c r="C35" s="52"/>
      <c r="D35" s="52"/>
      <c r="E35" s="53"/>
      <c r="F35" s="53"/>
      <c r="G35" s="123">
        <v>8328359.4199999999</v>
      </c>
      <c r="H35" s="123">
        <v>8328359.4199999999</v>
      </c>
      <c r="I35" s="123">
        <v>8328359.4199999999</v>
      </c>
      <c r="J35" s="46">
        <v>8328359.4199999999</v>
      </c>
      <c r="K35" s="123">
        <v>8328359.4199999999</v>
      </c>
      <c r="L35" s="123">
        <v>8069421.9900000002</v>
      </c>
      <c r="M35" s="149">
        <f t="shared" si="0"/>
        <v>-258937.4299999997</v>
      </c>
      <c r="N35" s="149" t="s">
        <v>716</v>
      </c>
      <c r="P35" s="49"/>
    </row>
    <row r="36" spans="1:16" s="36" customFormat="1" ht="12" customHeight="1" x14ac:dyDescent="0.2">
      <c r="A36" s="147">
        <v>25</v>
      </c>
      <c r="B36" s="50" t="s">
        <v>402</v>
      </c>
      <c r="C36" s="52"/>
      <c r="D36" s="52"/>
      <c r="E36" s="53"/>
      <c r="F36" s="53"/>
      <c r="G36" s="123">
        <v>4773219.54</v>
      </c>
      <c r="H36" s="123">
        <v>4773219.54</v>
      </c>
      <c r="I36" s="123">
        <v>4773219.54</v>
      </c>
      <c r="J36" s="46">
        <v>4773219.54</v>
      </c>
      <c r="K36" s="123">
        <v>4773219.54</v>
      </c>
      <c r="L36" s="123">
        <v>4648268.79</v>
      </c>
      <c r="M36" s="149">
        <f t="shared" si="0"/>
        <v>-124950.75</v>
      </c>
      <c r="N36" s="149" t="s">
        <v>716</v>
      </c>
      <c r="P36" s="49"/>
    </row>
    <row r="37" spans="1:16" s="36" customFormat="1" ht="12" customHeight="1" x14ac:dyDescent="0.2">
      <c r="A37" s="147">
        <v>26</v>
      </c>
      <c r="B37" s="50" t="s">
        <v>403</v>
      </c>
      <c r="C37" s="52"/>
      <c r="D37" s="52"/>
      <c r="E37" s="53"/>
      <c r="F37" s="53"/>
      <c r="G37" s="123">
        <v>4800459.54</v>
      </c>
      <c r="H37" s="123">
        <v>4800459.54</v>
      </c>
      <c r="I37" s="123">
        <v>4800459.54</v>
      </c>
      <c r="J37" s="46">
        <v>4370351.3499999996</v>
      </c>
      <c r="K37" s="123">
        <v>4370351.3499999996</v>
      </c>
      <c r="L37" s="123">
        <v>4370351.3499999996</v>
      </c>
      <c r="M37" s="149">
        <f t="shared" si="0"/>
        <v>0</v>
      </c>
      <c r="N37" s="48"/>
      <c r="P37" s="49"/>
    </row>
    <row r="38" spans="1:16" s="36" customFormat="1" ht="12" customHeight="1" x14ac:dyDescent="0.2">
      <c r="A38" s="147">
        <v>27</v>
      </c>
      <c r="B38" s="50" t="s">
        <v>404</v>
      </c>
      <c r="C38" s="52"/>
      <c r="D38" s="52"/>
      <c r="E38" s="53"/>
      <c r="F38" s="53"/>
      <c r="G38" s="123">
        <v>7254853.0700000003</v>
      </c>
      <c r="H38" s="123">
        <v>7254853.0700000003</v>
      </c>
      <c r="I38" s="123">
        <v>5271936.95</v>
      </c>
      <c r="J38" s="46">
        <v>5271936.95</v>
      </c>
      <c r="K38" s="123">
        <v>5271936.95</v>
      </c>
      <c r="L38" s="123">
        <v>5271936.95</v>
      </c>
      <c r="M38" s="149">
        <f t="shared" si="0"/>
        <v>0</v>
      </c>
      <c r="N38" s="48"/>
      <c r="P38" s="49"/>
    </row>
    <row r="39" spans="1:16" s="36" customFormat="1" ht="12" customHeight="1" x14ac:dyDescent="0.2">
      <c r="A39" s="147">
        <v>28</v>
      </c>
      <c r="B39" s="50" t="s">
        <v>407</v>
      </c>
      <c r="C39" s="52"/>
      <c r="D39" s="52"/>
      <c r="E39" s="53"/>
      <c r="F39" s="53"/>
      <c r="G39" s="123">
        <v>3528699.08</v>
      </c>
      <c r="H39" s="123">
        <v>3528699.08</v>
      </c>
      <c r="I39" s="123">
        <v>3528699.08</v>
      </c>
      <c r="J39" s="46">
        <v>3528699.08</v>
      </c>
      <c r="K39" s="123">
        <v>3528699.08</v>
      </c>
      <c r="L39" s="123">
        <v>1427620.4</v>
      </c>
      <c r="M39" s="149">
        <f t="shared" si="0"/>
        <v>-2101078.6800000002</v>
      </c>
      <c r="N39" s="149" t="s">
        <v>716</v>
      </c>
      <c r="P39" s="49"/>
    </row>
    <row r="40" spans="1:16" s="36" customFormat="1" ht="12" customHeight="1" x14ac:dyDescent="0.2">
      <c r="A40" s="147">
        <v>29</v>
      </c>
      <c r="B40" s="50" t="s">
        <v>408</v>
      </c>
      <c r="C40" s="52"/>
      <c r="D40" s="52"/>
      <c r="E40" s="53"/>
      <c r="F40" s="53"/>
      <c r="G40" s="123">
        <v>6113793.6200000001</v>
      </c>
      <c r="H40" s="123">
        <v>6113793.6200000001</v>
      </c>
      <c r="I40" s="123">
        <v>6113793.6200000001</v>
      </c>
      <c r="J40" s="46">
        <v>6113793.6200000001</v>
      </c>
      <c r="K40" s="123">
        <v>5109312.41</v>
      </c>
      <c r="L40" s="123">
        <v>5109312.41</v>
      </c>
      <c r="M40" s="149">
        <f t="shared" si="0"/>
        <v>0</v>
      </c>
      <c r="N40" s="48"/>
      <c r="P40" s="49"/>
    </row>
    <row r="41" spans="1:16" s="36" customFormat="1" ht="12" customHeight="1" x14ac:dyDescent="0.2">
      <c r="A41" s="147">
        <v>30</v>
      </c>
      <c r="B41" s="50" t="s">
        <v>409</v>
      </c>
      <c r="C41" s="52"/>
      <c r="D41" s="52"/>
      <c r="E41" s="53"/>
      <c r="F41" s="53"/>
      <c r="G41" s="123">
        <v>4418115.13</v>
      </c>
      <c r="H41" s="123">
        <v>4418115.13</v>
      </c>
      <c r="I41" s="123">
        <v>4418115.13</v>
      </c>
      <c r="J41" s="46">
        <v>4418115.13</v>
      </c>
      <c r="K41" s="123">
        <v>4289377.82</v>
      </c>
      <c r="L41" s="123">
        <v>4289377.82</v>
      </c>
      <c r="M41" s="149">
        <f t="shared" si="0"/>
        <v>0</v>
      </c>
      <c r="N41" s="48"/>
      <c r="P41" s="49"/>
    </row>
    <row r="42" spans="1:16" s="36" customFormat="1" ht="12" customHeight="1" x14ac:dyDescent="0.2">
      <c r="A42" s="147">
        <v>31</v>
      </c>
      <c r="B42" s="50" t="s">
        <v>410</v>
      </c>
      <c r="C42" s="52"/>
      <c r="D42" s="52"/>
      <c r="E42" s="53"/>
      <c r="F42" s="53"/>
      <c r="G42" s="123">
        <v>5272913.3</v>
      </c>
      <c r="H42" s="123">
        <v>5272913.3</v>
      </c>
      <c r="I42" s="123">
        <v>5272913.3</v>
      </c>
      <c r="J42" s="46">
        <v>5060953.9400000004</v>
      </c>
      <c r="K42" s="123">
        <v>5060953.9400000004</v>
      </c>
      <c r="L42" s="123">
        <v>5060953.9400000004</v>
      </c>
      <c r="M42" s="149">
        <f t="shared" si="0"/>
        <v>0</v>
      </c>
      <c r="N42" s="48"/>
      <c r="P42" s="49"/>
    </row>
    <row r="43" spans="1:16" s="36" customFormat="1" ht="12" customHeight="1" x14ac:dyDescent="0.2">
      <c r="A43" s="147">
        <v>32</v>
      </c>
      <c r="B43" s="50" t="s">
        <v>135</v>
      </c>
      <c r="C43" s="52"/>
      <c r="D43" s="52"/>
      <c r="E43" s="53"/>
      <c r="F43" s="53"/>
      <c r="G43" s="123">
        <v>4968625.2300000004</v>
      </c>
      <c r="H43" s="123">
        <v>4968625.2300000004</v>
      </c>
      <c r="I43" s="123">
        <v>4968625.2300000004</v>
      </c>
      <c r="J43" s="46">
        <v>4968625.2300000004</v>
      </c>
      <c r="K43" s="123">
        <v>4968625.2300000004</v>
      </c>
      <c r="L43" s="123">
        <v>4839156.24</v>
      </c>
      <c r="M43" s="149">
        <f t="shared" si="0"/>
        <v>-129468.99000000022</v>
      </c>
      <c r="N43" s="149" t="s">
        <v>716</v>
      </c>
      <c r="P43" s="49"/>
    </row>
    <row r="44" spans="1:16" s="36" customFormat="1" ht="12" customHeight="1" x14ac:dyDescent="0.2">
      <c r="A44" s="147">
        <v>33</v>
      </c>
      <c r="B44" s="50" t="s">
        <v>415</v>
      </c>
      <c r="C44" s="52"/>
      <c r="D44" s="52"/>
      <c r="E44" s="53"/>
      <c r="F44" s="53"/>
      <c r="G44" s="123">
        <v>3228503.97</v>
      </c>
      <c r="H44" s="123">
        <v>2461350.38</v>
      </c>
      <c r="I44" s="123">
        <v>2461350.38</v>
      </c>
      <c r="J44" s="46">
        <v>2461350.38</v>
      </c>
      <c r="K44" s="123">
        <v>2461350.38</v>
      </c>
      <c r="L44" s="123">
        <v>2461350.38</v>
      </c>
      <c r="M44" s="149">
        <f t="shared" si="0"/>
        <v>0</v>
      </c>
      <c r="N44" s="48"/>
      <c r="P44" s="49"/>
    </row>
    <row r="45" spans="1:16" s="36" customFormat="1" ht="12" customHeight="1" x14ac:dyDescent="0.2">
      <c r="A45" s="147">
        <v>34</v>
      </c>
      <c r="B45" s="50" t="s">
        <v>416</v>
      </c>
      <c r="C45" s="52"/>
      <c r="D45" s="52"/>
      <c r="E45" s="53"/>
      <c r="F45" s="53"/>
      <c r="G45" s="123">
        <v>4801795.95</v>
      </c>
      <c r="H45" s="123">
        <v>4801795.95</v>
      </c>
      <c r="I45" s="123">
        <v>4801795.95</v>
      </c>
      <c r="J45" s="46">
        <v>4801795.95</v>
      </c>
      <c r="K45" s="123">
        <v>4801795.95</v>
      </c>
      <c r="L45" s="123">
        <v>2906232.68</v>
      </c>
      <c r="M45" s="149">
        <f t="shared" si="0"/>
        <v>-1895563.27</v>
      </c>
      <c r="N45" s="149" t="s">
        <v>716</v>
      </c>
      <c r="P45" s="49"/>
    </row>
    <row r="46" spans="1:16" s="36" customFormat="1" ht="12" customHeight="1" x14ac:dyDescent="0.2">
      <c r="A46" s="147">
        <v>35</v>
      </c>
      <c r="B46" s="50" t="s">
        <v>417</v>
      </c>
      <c r="C46" s="52"/>
      <c r="D46" s="52"/>
      <c r="E46" s="53"/>
      <c r="F46" s="53"/>
      <c r="G46" s="123">
        <v>4623471.45</v>
      </c>
      <c r="H46" s="123">
        <v>4623471.45</v>
      </c>
      <c r="I46" s="123">
        <v>4623471.45</v>
      </c>
      <c r="J46" s="46">
        <v>3886039.19</v>
      </c>
      <c r="K46" s="123">
        <v>3886039.19</v>
      </c>
      <c r="L46" s="123">
        <v>3886039.19</v>
      </c>
      <c r="M46" s="149">
        <f t="shared" si="0"/>
        <v>0</v>
      </c>
      <c r="N46" s="48"/>
      <c r="P46" s="49"/>
    </row>
    <row r="47" spans="1:16" s="36" customFormat="1" ht="12" customHeight="1" x14ac:dyDescent="0.2">
      <c r="A47" s="147">
        <v>36</v>
      </c>
      <c r="B47" s="50" t="s">
        <v>418</v>
      </c>
      <c r="C47" s="52"/>
      <c r="D47" s="52"/>
      <c r="E47" s="53"/>
      <c r="F47" s="53"/>
      <c r="G47" s="123">
        <v>6902167.7300000004</v>
      </c>
      <c r="H47" s="123">
        <v>5166663.08</v>
      </c>
      <c r="I47" s="123">
        <v>5166663.08</v>
      </c>
      <c r="J47" s="46">
        <v>5166663.08</v>
      </c>
      <c r="K47" s="123">
        <v>5166663.08</v>
      </c>
      <c r="L47" s="123">
        <v>5166663.08</v>
      </c>
      <c r="M47" s="149">
        <f t="shared" si="0"/>
        <v>0</v>
      </c>
      <c r="N47" s="48"/>
      <c r="P47" s="49"/>
    </row>
    <row r="48" spans="1:16" s="36" customFormat="1" ht="12" customHeight="1" x14ac:dyDescent="0.2">
      <c r="A48" s="147">
        <v>37</v>
      </c>
      <c r="B48" s="50" t="s">
        <v>411</v>
      </c>
      <c r="C48" s="52"/>
      <c r="D48" s="52"/>
      <c r="E48" s="53"/>
      <c r="F48" s="53"/>
      <c r="G48" s="123">
        <v>2384871.83</v>
      </c>
      <c r="H48" s="123">
        <v>2384871.83</v>
      </c>
      <c r="I48" s="123">
        <v>2384871.83</v>
      </c>
      <c r="J48" s="46">
        <v>2027065.92</v>
      </c>
      <c r="K48" s="123">
        <v>2027065.92</v>
      </c>
      <c r="L48" s="123">
        <v>2027065.92</v>
      </c>
      <c r="M48" s="149">
        <f t="shared" si="0"/>
        <v>0</v>
      </c>
      <c r="N48" s="48"/>
      <c r="P48" s="49"/>
    </row>
    <row r="49" spans="1:16" s="36" customFormat="1" ht="12" customHeight="1" x14ac:dyDescent="0.2">
      <c r="A49" s="147">
        <v>38</v>
      </c>
      <c r="B49" s="50" t="s">
        <v>412</v>
      </c>
      <c r="C49" s="52"/>
      <c r="D49" s="52"/>
      <c r="E49" s="53"/>
      <c r="F49" s="53"/>
      <c r="G49" s="123">
        <v>6236746.2800000003</v>
      </c>
      <c r="H49" s="123">
        <v>6236746.2800000003</v>
      </c>
      <c r="I49" s="123">
        <v>6236746.2800000003</v>
      </c>
      <c r="J49" s="46">
        <v>6236746.2800000003</v>
      </c>
      <c r="K49" s="123">
        <v>5613645.0199999996</v>
      </c>
      <c r="L49" s="123">
        <v>5613645.0199999996</v>
      </c>
      <c r="M49" s="149">
        <f t="shared" si="0"/>
        <v>0</v>
      </c>
      <c r="N49" s="48"/>
      <c r="P49" s="49"/>
    </row>
    <row r="50" spans="1:16" s="36" customFormat="1" ht="12" customHeight="1" x14ac:dyDescent="0.2">
      <c r="A50" s="147">
        <v>39</v>
      </c>
      <c r="B50" s="50" t="s">
        <v>414</v>
      </c>
      <c r="C50" s="52"/>
      <c r="D50" s="52"/>
      <c r="E50" s="53"/>
      <c r="F50" s="53"/>
      <c r="G50" s="123">
        <v>8572108.9399999995</v>
      </c>
      <c r="H50" s="123">
        <v>8572108.9399999995</v>
      </c>
      <c r="I50" s="123">
        <v>8572108.9399999995</v>
      </c>
      <c r="J50" s="46">
        <v>8572108.9399999995</v>
      </c>
      <c r="K50" s="123">
        <v>8572108.9399999995</v>
      </c>
      <c r="L50" s="123">
        <v>9276218.0199999996</v>
      </c>
      <c r="M50" s="149">
        <f t="shared" si="0"/>
        <v>704109.08000000007</v>
      </c>
      <c r="N50" s="149" t="s">
        <v>716</v>
      </c>
      <c r="P50" s="49"/>
    </row>
    <row r="51" spans="1:16" s="36" customFormat="1" ht="12" customHeight="1" x14ac:dyDescent="0.2">
      <c r="A51" s="147">
        <v>40</v>
      </c>
      <c r="B51" s="50" t="s">
        <v>420</v>
      </c>
      <c r="C51" s="52"/>
      <c r="D51" s="52"/>
      <c r="E51" s="53"/>
      <c r="F51" s="53"/>
      <c r="G51" s="123">
        <v>2320621.65</v>
      </c>
      <c r="H51" s="123">
        <v>2320621.65</v>
      </c>
      <c r="I51" s="123">
        <v>2320621.65</v>
      </c>
      <c r="J51" s="46">
        <v>2320621.65</v>
      </c>
      <c r="K51" s="123">
        <v>2320621.65</v>
      </c>
      <c r="L51" s="123">
        <v>2320621.65</v>
      </c>
      <c r="M51" s="149">
        <f t="shared" si="0"/>
        <v>0</v>
      </c>
      <c r="N51" s="48"/>
      <c r="P51" s="49"/>
    </row>
    <row r="52" spans="1:16" s="36" customFormat="1" ht="12" customHeight="1" x14ac:dyDescent="0.2">
      <c r="A52" s="147">
        <v>41</v>
      </c>
      <c r="B52" s="50" t="s">
        <v>430</v>
      </c>
      <c r="C52" s="52"/>
      <c r="D52" s="52"/>
      <c r="E52" s="53"/>
      <c r="F52" s="53"/>
      <c r="G52" s="123">
        <v>3158984.87</v>
      </c>
      <c r="H52" s="123">
        <v>3158984.87</v>
      </c>
      <c r="I52" s="123">
        <v>2595869.34</v>
      </c>
      <c r="J52" s="46">
        <v>2595869.34</v>
      </c>
      <c r="K52" s="123">
        <v>2595869.34</v>
      </c>
      <c r="L52" s="123">
        <v>2595869.34</v>
      </c>
      <c r="M52" s="149">
        <f t="shared" si="0"/>
        <v>0</v>
      </c>
      <c r="N52" s="48"/>
      <c r="P52" s="49"/>
    </row>
    <row r="53" spans="1:16" s="36" customFormat="1" ht="12" customHeight="1" x14ac:dyDescent="0.2">
      <c r="A53" s="147">
        <v>42</v>
      </c>
      <c r="B53" s="50" t="s">
        <v>431</v>
      </c>
      <c r="C53" s="52"/>
      <c r="D53" s="52"/>
      <c r="E53" s="53"/>
      <c r="F53" s="53"/>
      <c r="G53" s="123">
        <v>3286142.46</v>
      </c>
      <c r="H53" s="123">
        <v>3286142.46</v>
      </c>
      <c r="I53" s="123">
        <v>3286142.46</v>
      </c>
      <c r="J53" s="46">
        <v>3286142.46</v>
      </c>
      <c r="K53" s="123">
        <v>3286142.46</v>
      </c>
      <c r="L53" s="123">
        <v>3221541.56</v>
      </c>
      <c r="M53" s="149">
        <f t="shared" si="0"/>
        <v>-64600.899999999907</v>
      </c>
      <c r="N53" s="149" t="s">
        <v>716</v>
      </c>
      <c r="P53" s="49"/>
    </row>
    <row r="54" spans="1:16" s="36" customFormat="1" ht="12" customHeight="1" x14ac:dyDescent="0.2">
      <c r="A54" s="147">
        <v>43</v>
      </c>
      <c r="B54" s="50" t="s">
        <v>432</v>
      </c>
      <c r="C54" s="52"/>
      <c r="D54" s="52"/>
      <c r="E54" s="53"/>
      <c r="F54" s="53"/>
      <c r="G54" s="123">
        <v>5390436.5300000003</v>
      </c>
      <c r="H54" s="123">
        <v>5390436.5300000003</v>
      </c>
      <c r="I54" s="123">
        <v>4308093.3</v>
      </c>
      <c r="J54" s="46">
        <v>4308093.3</v>
      </c>
      <c r="K54" s="123">
        <v>4308093.3</v>
      </c>
      <c r="L54" s="123">
        <v>4308093.3</v>
      </c>
      <c r="M54" s="149">
        <f t="shared" si="0"/>
        <v>0</v>
      </c>
      <c r="N54" s="48"/>
      <c r="P54" s="49"/>
    </row>
    <row r="55" spans="1:16" s="36" customFormat="1" ht="12" customHeight="1" x14ac:dyDescent="0.2">
      <c r="A55" s="147">
        <v>44</v>
      </c>
      <c r="B55" s="50" t="s">
        <v>424</v>
      </c>
      <c r="C55" s="52"/>
      <c r="D55" s="52"/>
      <c r="E55" s="53"/>
      <c r="F55" s="53"/>
      <c r="G55" s="123">
        <v>2087590.84</v>
      </c>
      <c r="H55" s="123">
        <v>2087590.84</v>
      </c>
      <c r="I55" s="123">
        <v>2087590.84</v>
      </c>
      <c r="J55" s="46">
        <v>2087590.84</v>
      </c>
      <c r="K55" s="123">
        <v>2087590.84</v>
      </c>
      <c r="L55" s="123">
        <v>2087590.84</v>
      </c>
      <c r="M55" s="149">
        <f t="shared" si="0"/>
        <v>0</v>
      </c>
      <c r="N55" s="48"/>
      <c r="P55" s="49"/>
    </row>
    <row r="56" spans="1:16" s="36" customFormat="1" ht="12" customHeight="1" x14ac:dyDescent="0.2">
      <c r="A56" s="147">
        <v>45</v>
      </c>
      <c r="B56" s="50" t="s">
        <v>433</v>
      </c>
      <c r="C56" s="52"/>
      <c r="D56" s="52"/>
      <c r="E56" s="53"/>
      <c r="F56" s="53"/>
      <c r="G56" s="123">
        <v>4531703.83</v>
      </c>
      <c r="H56" s="123">
        <v>3936510.51</v>
      </c>
      <c r="I56" s="123">
        <v>3936510.51</v>
      </c>
      <c r="J56" s="46">
        <v>3936510.51</v>
      </c>
      <c r="K56" s="123">
        <v>3936510.51</v>
      </c>
      <c r="L56" s="123">
        <v>3936510.51</v>
      </c>
      <c r="M56" s="149">
        <f t="shared" si="0"/>
        <v>0</v>
      </c>
      <c r="N56" s="48"/>
      <c r="P56" s="49"/>
    </row>
    <row r="57" spans="1:16" s="36" customFormat="1" ht="12" customHeight="1" x14ac:dyDescent="0.2">
      <c r="A57" s="147">
        <v>46</v>
      </c>
      <c r="B57" s="50" t="s">
        <v>434</v>
      </c>
      <c r="C57" s="52"/>
      <c r="D57" s="52"/>
      <c r="E57" s="53"/>
      <c r="F57" s="53"/>
      <c r="G57" s="123">
        <v>3491912.03</v>
      </c>
      <c r="H57" s="123">
        <v>3491912.03</v>
      </c>
      <c r="I57" s="123">
        <v>3491912.03</v>
      </c>
      <c r="J57" s="46">
        <v>3491912.03</v>
      </c>
      <c r="K57" s="123">
        <v>3491912.03</v>
      </c>
      <c r="L57" s="123">
        <v>3491912.03</v>
      </c>
      <c r="M57" s="149">
        <f t="shared" si="0"/>
        <v>0</v>
      </c>
      <c r="N57" s="48"/>
      <c r="P57" s="49"/>
    </row>
    <row r="58" spans="1:16" s="36" customFormat="1" ht="12" customHeight="1" x14ac:dyDescent="0.2">
      <c r="A58" s="147">
        <v>47</v>
      </c>
      <c r="B58" s="50" t="s">
        <v>435</v>
      </c>
      <c r="C58" s="52"/>
      <c r="D58" s="52"/>
      <c r="E58" s="53"/>
      <c r="F58" s="53"/>
      <c r="G58" s="123">
        <v>4799861.9800000004</v>
      </c>
      <c r="H58" s="123">
        <v>4799861.9800000004</v>
      </c>
      <c r="I58" s="123">
        <v>4799861.9800000004</v>
      </c>
      <c r="J58" s="46">
        <v>4799861.9800000004</v>
      </c>
      <c r="K58" s="123">
        <v>4285264.32</v>
      </c>
      <c r="L58" s="123">
        <v>4285264.32</v>
      </c>
      <c r="M58" s="149">
        <f t="shared" si="0"/>
        <v>0</v>
      </c>
      <c r="N58" s="48"/>
      <c r="P58" s="49"/>
    </row>
    <row r="59" spans="1:16" s="36" customFormat="1" ht="12" customHeight="1" x14ac:dyDescent="0.2">
      <c r="A59" s="147">
        <v>48</v>
      </c>
      <c r="B59" s="50" t="s">
        <v>436</v>
      </c>
      <c r="C59" s="52"/>
      <c r="D59" s="52"/>
      <c r="E59" s="53"/>
      <c r="F59" s="53"/>
      <c r="G59" s="123">
        <v>6733611.3600000003</v>
      </c>
      <c r="H59" s="123">
        <v>6733611.3600000003</v>
      </c>
      <c r="I59" s="123">
        <v>6733611.3600000003</v>
      </c>
      <c r="J59" s="46">
        <v>7003305.0300000003</v>
      </c>
      <c r="K59" s="123">
        <v>7003305.0300000003</v>
      </c>
      <c r="L59" s="123">
        <v>7003305.0300000003</v>
      </c>
      <c r="M59" s="149">
        <f t="shared" si="0"/>
        <v>0</v>
      </c>
      <c r="N59" s="48"/>
      <c r="P59" s="49"/>
    </row>
    <row r="60" spans="1:16" s="36" customFormat="1" ht="12" customHeight="1" x14ac:dyDescent="0.2">
      <c r="A60" s="147">
        <v>49</v>
      </c>
      <c r="B60" s="50" t="s">
        <v>437</v>
      </c>
      <c r="C60" s="52"/>
      <c r="D60" s="52"/>
      <c r="E60" s="53"/>
      <c r="F60" s="53"/>
      <c r="G60" s="123">
        <v>4732393.67</v>
      </c>
      <c r="H60" s="123">
        <v>4732393.67</v>
      </c>
      <c r="I60" s="123">
        <v>4732393.67</v>
      </c>
      <c r="J60" s="46">
        <v>4732393.67</v>
      </c>
      <c r="K60" s="123">
        <v>3570174.16</v>
      </c>
      <c r="L60" s="123">
        <v>3571174.16</v>
      </c>
      <c r="M60" s="149">
        <f t="shared" si="0"/>
        <v>1000</v>
      </c>
      <c r="N60" s="48" t="s">
        <v>716</v>
      </c>
      <c r="P60" s="49"/>
    </row>
    <row r="61" spans="1:16" s="36" customFormat="1" ht="12" customHeight="1" x14ac:dyDescent="0.2">
      <c r="A61" s="147">
        <v>50</v>
      </c>
      <c r="B61" s="50" t="s">
        <v>522</v>
      </c>
      <c r="C61" s="52"/>
      <c r="D61" s="52"/>
      <c r="E61" s="53"/>
      <c r="F61" s="53"/>
      <c r="G61" s="123">
        <v>5261982.26</v>
      </c>
      <c r="H61" s="123">
        <v>5261982.26</v>
      </c>
      <c r="I61" s="123">
        <v>5261982.26</v>
      </c>
      <c r="J61" s="46">
        <v>5052967.66</v>
      </c>
      <c r="K61" s="123">
        <v>5052967.66</v>
      </c>
      <c r="L61" s="123">
        <v>5052967.66</v>
      </c>
      <c r="M61" s="149">
        <f t="shared" si="0"/>
        <v>0</v>
      </c>
      <c r="N61" s="48"/>
      <c r="P61" s="49"/>
    </row>
    <row r="62" spans="1:16" s="36" customFormat="1" ht="12" customHeight="1" x14ac:dyDescent="0.2">
      <c r="A62" s="147">
        <v>51</v>
      </c>
      <c r="B62" s="50" t="s">
        <v>438</v>
      </c>
      <c r="C62" s="52"/>
      <c r="D62" s="52"/>
      <c r="E62" s="53"/>
      <c r="F62" s="53"/>
      <c r="G62" s="123">
        <v>3135339.13</v>
      </c>
      <c r="H62" s="123">
        <v>3135339.13</v>
      </c>
      <c r="I62" s="123">
        <v>3135339.13</v>
      </c>
      <c r="J62" s="46">
        <v>3135339.13</v>
      </c>
      <c r="K62" s="123">
        <v>3135339.13</v>
      </c>
      <c r="L62" s="123">
        <v>3135339.13</v>
      </c>
      <c r="M62" s="149">
        <f t="shared" si="0"/>
        <v>0</v>
      </c>
      <c r="N62" s="48"/>
      <c r="P62" s="49"/>
    </row>
    <row r="63" spans="1:16" s="36" customFormat="1" ht="12" customHeight="1" x14ac:dyDescent="0.2">
      <c r="A63" s="147">
        <v>52</v>
      </c>
      <c r="B63" s="50" t="s">
        <v>440</v>
      </c>
      <c r="C63" s="52"/>
      <c r="D63" s="52"/>
      <c r="E63" s="53"/>
      <c r="F63" s="53"/>
      <c r="G63" s="123">
        <v>5101947.7300000004</v>
      </c>
      <c r="H63" s="123">
        <v>4376980.8600000003</v>
      </c>
      <c r="I63" s="123">
        <v>4376980.8600000003</v>
      </c>
      <c r="J63" s="46">
        <v>4376980.8600000003</v>
      </c>
      <c r="K63" s="123">
        <v>4376980.8600000003</v>
      </c>
      <c r="L63" s="123">
        <v>4376980.8600000003</v>
      </c>
      <c r="M63" s="149">
        <f t="shared" si="0"/>
        <v>0</v>
      </c>
      <c r="N63" s="48"/>
      <c r="P63" s="49"/>
    </row>
    <row r="64" spans="1:16" s="36" customFormat="1" ht="12" customHeight="1" x14ac:dyDescent="0.2">
      <c r="A64" s="147">
        <v>53</v>
      </c>
      <c r="B64" s="50" t="s">
        <v>441</v>
      </c>
      <c r="C64" s="52"/>
      <c r="D64" s="52"/>
      <c r="E64" s="53"/>
      <c r="F64" s="53"/>
      <c r="G64" s="123">
        <v>4379712.97</v>
      </c>
      <c r="H64" s="123">
        <v>4379712.97</v>
      </c>
      <c r="I64" s="123">
        <v>4379712.97</v>
      </c>
      <c r="J64" s="46">
        <v>3733460.28</v>
      </c>
      <c r="K64" s="123">
        <v>3733460.28</v>
      </c>
      <c r="L64" s="123">
        <v>3733460.28</v>
      </c>
      <c r="M64" s="149">
        <f t="shared" si="0"/>
        <v>0</v>
      </c>
      <c r="N64" s="48"/>
      <c r="P64" s="49"/>
    </row>
    <row r="65" spans="1:16" s="36" customFormat="1" ht="12" customHeight="1" x14ac:dyDescent="0.2">
      <c r="A65" s="147">
        <v>54</v>
      </c>
      <c r="B65" s="50" t="s">
        <v>442</v>
      </c>
      <c r="C65" s="52"/>
      <c r="D65" s="52"/>
      <c r="E65" s="53"/>
      <c r="F65" s="53"/>
      <c r="G65" s="123">
        <v>5922641.1200000001</v>
      </c>
      <c r="H65" s="123">
        <v>5922641.1200000001</v>
      </c>
      <c r="I65" s="123">
        <v>5922641.1200000001</v>
      </c>
      <c r="J65" s="46">
        <v>5922641.1200000001</v>
      </c>
      <c r="K65" s="123">
        <v>5922641.1200000001</v>
      </c>
      <c r="L65" s="123">
        <v>6067481.8200000003</v>
      </c>
      <c r="M65" s="149">
        <f t="shared" si="0"/>
        <v>144840.70000000019</v>
      </c>
      <c r="N65" s="149" t="s">
        <v>716</v>
      </c>
      <c r="P65" s="49"/>
    </row>
    <row r="66" spans="1:16" s="36" customFormat="1" ht="11.25" customHeight="1" x14ac:dyDescent="0.2">
      <c r="A66" s="147">
        <v>55</v>
      </c>
      <c r="B66" s="50" t="s">
        <v>443</v>
      </c>
      <c r="C66" s="52"/>
      <c r="D66" s="52"/>
      <c r="E66" s="53"/>
      <c r="F66" s="53"/>
      <c r="G66" s="123">
        <v>6917730.79</v>
      </c>
      <c r="H66" s="123">
        <v>6917730.79</v>
      </c>
      <c r="I66" s="123">
        <v>6917730.79</v>
      </c>
      <c r="J66" s="46">
        <v>7473459.9900000002</v>
      </c>
      <c r="K66" s="123">
        <v>7473459.9900000002</v>
      </c>
      <c r="L66" s="123">
        <v>6863396.3099999996</v>
      </c>
      <c r="M66" s="149">
        <f t="shared" si="0"/>
        <v>-610063.68000000063</v>
      </c>
      <c r="N66" s="149" t="s">
        <v>716</v>
      </c>
      <c r="O66" s="49"/>
      <c r="P66" s="49"/>
    </row>
    <row r="67" spans="1:16" s="36" customFormat="1" ht="12" customHeight="1" x14ac:dyDescent="0.2">
      <c r="A67" s="147">
        <v>56</v>
      </c>
      <c r="B67" s="50" t="s">
        <v>444</v>
      </c>
      <c r="C67" s="52"/>
      <c r="D67" s="52"/>
      <c r="E67" s="53"/>
      <c r="F67" s="53"/>
      <c r="G67" s="123">
        <v>4787829.82</v>
      </c>
      <c r="H67" s="123">
        <v>4787829.82</v>
      </c>
      <c r="I67" s="123">
        <v>4787829.82</v>
      </c>
      <c r="J67" s="46">
        <v>4787829.82</v>
      </c>
      <c r="K67" s="123">
        <v>4267402.18</v>
      </c>
      <c r="L67" s="123">
        <v>4267402.18</v>
      </c>
      <c r="M67" s="149">
        <f t="shared" si="0"/>
        <v>0</v>
      </c>
      <c r="N67" s="48"/>
      <c r="P67" s="49"/>
    </row>
    <row r="68" spans="1:16" s="36" customFormat="1" ht="12" customHeight="1" x14ac:dyDescent="0.2">
      <c r="A68" s="147">
        <v>57</v>
      </c>
      <c r="B68" s="50" t="s">
        <v>445</v>
      </c>
      <c r="C68" s="52"/>
      <c r="D68" s="52"/>
      <c r="E68" s="53"/>
      <c r="F68" s="53"/>
      <c r="G68" s="123">
        <v>3133338.3</v>
      </c>
      <c r="H68" s="123">
        <v>2278251.38</v>
      </c>
      <c r="I68" s="123">
        <v>2278251.38</v>
      </c>
      <c r="J68" s="46">
        <v>2278251.38</v>
      </c>
      <c r="K68" s="123">
        <v>2278251.38</v>
      </c>
      <c r="L68" s="123">
        <v>2278251.38</v>
      </c>
      <c r="M68" s="149">
        <f t="shared" si="0"/>
        <v>0</v>
      </c>
      <c r="N68" s="48"/>
      <c r="P68" s="49"/>
    </row>
    <row r="69" spans="1:16" s="36" customFormat="1" ht="12" customHeight="1" x14ac:dyDescent="0.2">
      <c r="A69" s="147">
        <v>58</v>
      </c>
      <c r="B69" s="50" t="s">
        <v>446</v>
      </c>
      <c r="C69" s="52"/>
      <c r="D69" s="52"/>
      <c r="E69" s="53"/>
      <c r="F69" s="53"/>
      <c r="G69" s="123">
        <v>3627968.75</v>
      </c>
      <c r="H69" s="123">
        <v>2685161.78</v>
      </c>
      <c r="I69" s="123">
        <v>2685161.78</v>
      </c>
      <c r="J69" s="46">
        <v>2685161.78</v>
      </c>
      <c r="K69" s="123">
        <v>2685161.78</v>
      </c>
      <c r="L69" s="123">
        <v>2685161.78</v>
      </c>
      <c r="M69" s="149">
        <f t="shared" si="0"/>
        <v>0</v>
      </c>
      <c r="N69" s="48"/>
      <c r="P69" s="49"/>
    </row>
    <row r="70" spans="1:16" s="36" customFormat="1" ht="12" customHeight="1" x14ac:dyDescent="0.2">
      <c r="A70" s="147">
        <v>59</v>
      </c>
      <c r="B70" s="50" t="s">
        <v>447</v>
      </c>
      <c r="C70" s="52"/>
      <c r="D70" s="52"/>
      <c r="E70" s="53"/>
      <c r="F70" s="53"/>
      <c r="G70" s="123">
        <v>2994739.5</v>
      </c>
      <c r="H70" s="123">
        <v>2994739.5</v>
      </c>
      <c r="I70" s="123">
        <v>2994739.5</v>
      </c>
      <c r="J70" s="46">
        <v>2994739.5</v>
      </c>
      <c r="K70" s="123">
        <v>2181064.08</v>
      </c>
      <c r="L70" s="123">
        <v>2181064.08</v>
      </c>
      <c r="M70" s="149">
        <f t="shared" si="0"/>
        <v>0</v>
      </c>
      <c r="N70" s="48"/>
      <c r="P70" s="49"/>
    </row>
    <row r="71" spans="1:16" s="36" customFormat="1" ht="12" customHeight="1" x14ac:dyDescent="0.2">
      <c r="A71" s="147">
        <v>60</v>
      </c>
      <c r="B71" s="50" t="s">
        <v>448</v>
      </c>
      <c r="C71" s="52"/>
      <c r="D71" s="52"/>
      <c r="E71" s="53"/>
      <c r="F71" s="53"/>
      <c r="G71" s="123">
        <v>2963581.98</v>
      </c>
      <c r="H71" s="123">
        <v>2963581.98</v>
      </c>
      <c r="I71" s="123">
        <v>2963581.98</v>
      </c>
      <c r="J71" s="46">
        <v>2963581.98</v>
      </c>
      <c r="K71" s="123">
        <v>2963581.98</v>
      </c>
      <c r="L71" s="123">
        <v>2570482.06</v>
      </c>
      <c r="M71" s="149">
        <f t="shared" si="0"/>
        <v>-393099.91999999993</v>
      </c>
      <c r="N71" s="149" t="s">
        <v>716</v>
      </c>
      <c r="P71" s="49"/>
    </row>
    <row r="72" spans="1:16" s="36" customFormat="1" ht="12" customHeight="1" x14ac:dyDescent="0.2">
      <c r="A72" s="147">
        <v>61</v>
      </c>
      <c r="B72" s="50" t="s">
        <v>451</v>
      </c>
      <c r="C72" s="52"/>
      <c r="D72" s="52"/>
      <c r="E72" s="53"/>
      <c r="F72" s="53"/>
      <c r="G72" s="123">
        <v>4951282.76</v>
      </c>
      <c r="H72" s="123">
        <v>4951282.76</v>
      </c>
      <c r="I72" s="123">
        <v>4951282.76</v>
      </c>
      <c r="J72" s="46">
        <v>5089279.5599999996</v>
      </c>
      <c r="K72" s="123">
        <v>5089279.5599999996</v>
      </c>
      <c r="L72" s="123">
        <v>5089279.5599999996</v>
      </c>
      <c r="M72" s="149">
        <f t="shared" si="0"/>
        <v>0</v>
      </c>
      <c r="N72" s="48"/>
      <c r="P72" s="49"/>
    </row>
    <row r="73" spans="1:16" s="36" customFormat="1" ht="12" customHeight="1" x14ac:dyDescent="0.2">
      <c r="A73" s="147">
        <v>62</v>
      </c>
      <c r="B73" s="50" t="s">
        <v>452</v>
      </c>
      <c r="C73" s="52"/>
      <c r="D73" s="52"/>
      <c r="E73" s="53"/>
      <c r="F73" s="53"/>
      <c r="G73" s="123">
        <v>5413131.6600000001</v>
      </c>
      <c r="H73" s="123">
        <v>5413131.6600000001</v>
      </c>
      <c r="I73" s="123">
        <v>5413131.6600000001</v>
      </c>
      <c r="J73" s="46">
        <v>5413131.6600000001</v>
      </c>
      <c r="K73" s="123">
        <v>5121211.96</v>
      </c>
      <c r="L73" s="123">
        <v>5121211.96</v>
      </c>
      <c r="M73" s="149">
        <f t="shared" si="0"/>
        <v>0</v>
      </c>
      <c r="N73" s="48"/>
      <c r="P73" s="49"/>
    </row>
    <row r="74" spans="1:16" s="36" customFormat="1" ht="12" customHeight="1" x14ac:dyDescent="0.2">
      <c r="A74" s="147">
        <v>63</v>
      </c>
      <c r="B74" s="50" t="s">
        <v>453</v>
      </c>
      <c r="C74" s="52"/>
      <c r="D74" s="52"/>
      <c r="E74" s="53"/>
      <c r="F74" s="53"/>
      <c r="G74" s="123">
        <v>3277974.1</v>
      </c>
      <c r="H74" s="123">
        <v>3277974.1</v>
      </c>
      <c r="I74" s="123">
        <v>2736502.84</v>
      </c>
      <c r="J74" s="46">
        <v>2736502.84</v>
      </c>
      <c r="K74" s="123">
        <v>2736502.84</v>
      </c>
      <c r="L74" s="123">
        <v>2736502.84</v>
      </c>
      <c r="M74" s="149">
        <f t="shared" si="0"/>
        <v>0</v>
      </c>
      <c r="N74" s="48"/>
      <c r="P74" s="49"/>
    </row>
    <row r="75" spans="1:16" s="36" customFormat="1" ht="12" customHeight="1" x14ac:dyDescent="0.2">
      <c r="A75" s="147">
        <v>64</v>
      </c>
      <c r="B75" s="50" t="s">
        <v>454</v>
      </c>
      <c r="C75" s="52"/>
      <c r="D75" s="52"/>
      <c r="E75" s="53"/>
      <c r="F75" s="53"/>
      <c r="G75" s="123">
        <v>5245222.26</v>
      </c>
      <c r="H75" s="123">
        <v>5245222.26</v>
      </c>
      <c r="I75" s="123">
        <v>5245222.26</v>
      </c>
      <c r="J75" s="46">
        <v>5046096.66</v>
      </c>
      <c r="K75" s="123">
        <v>5046096.66</v>
      </c>
      <c r="L75" s="123">
        <v>5046096.66</v>
      </c>
      <c r="M75" s="149">
        <f t="shared" si="0"/>
        <v>0</v>
      </c>
      <c r="N75" s="48"/>
      <c r="P75" s="49"/>
    </row>
    <row r="76" spans="1:16" s="36" customFormat="1" ht="12" customHeight="1" x14ac:dyDescent="0.2">
      <c r="A76" s="147">
        <v>65</v>
      </c>
      <c r="B76" s="50" t="s">
        <v>455</v>
      </c>
      <c r="C76" s="52"/>
      <c r="D76" s="52"/>
      <c r="E76" s="53"/>
      <c r="F76" s="53"/>
      <c r="G76" s="123">
        <v>4412522.67</v>
      </c>
      <c r="H76" s="123">
        <v>4412522.67</v>
      </c>
      <c r="I76" s="123">
        <v>4412522.67</v>
      </c>
      <c r="J76" s="46">
        <v>4360664.2699999996</v>
      </c>
      <c r="K76" s="123">
        <v>4360664.2699999996</v>
      </c>
      <c r="L76" s="123">
        <v>4360664.2699999996</v>
      </c>
      <c r="M76" s="149">
        <f t="shared" si="0"/>
        <v>0</v>
      </c>
      <c r="N76" s="48"/>
      <c r="P76" s="49"/>
    </row>
    <row r="77" spans="1:16" s="36" customFormat="1" ht="12" customHeight="1" x14ac:dyDescent="0.2">
      <c r="A77" s="147">
        <v>66</v>
      </c>
      <c r="B77" s="50" t="s">
        <v>456</v>
      </c>
      <c r="C77" s="52"/>
      <c r="D77" s="52"/>
      <c r="E77" s="53"/>
      <c r="F77" s="53"/>
      <c r="G77" s="123">
        <v>4057800.44</v>
      </c>
      <c r="H77" s="123">
        <v>4057800.44</v>
      </c>
      <c r="I77" s="123">
        <v>4057800.44</v>
      </c>
      <c r="J77" s="46">
        <v>4057800.44</v>
      </c>
      <c r="K77" s="123">
        <v>4057800.44</v>
      </c>
      <c r="L77" s="123">
        <v>4057800.44</v>
      </c>
      <c r="M77" s="149">
        <f t="shared" ref="M77:M140" si="1">L77-K77</f>
        <v>0</v>
      </c>
      <c r="N77" s="48"/>
      <c r="P77" s="49"/>
    </row>
    <row r="78" spans="1:16" s="36" customFormat="1" ht="12" customHeight="1" x14ac:dyDescent="0.2">
      <c r="A78" s="147">
        <v>67</v>
      </c>
      <c r="B78" s="50" t="s">
        <v>458</v>
      </c>
      <c r="C78" s="52"/>
      <c r="D78" s="52"/>
      <c r="E78" s="53"/>
      <c r="F78" s="53"/>
      <c r="G78" s="123">
        <v>6036908.7699999996</v>
      </c>
      <c r="H78" s="123">
        <v>6036908.7699999996</v>
      </c>
      <c r="I78" s="123">
        <v>6036908.7699999996</v>
      </c>
      <c r="J78" s="46">
        <v>6036908.7699999996</v>
      </c>
      <c r="K78" s="123">
        <v>6036908.7699999996</v>
      </c>
      <c r="L78" s="123">
        <v>5871554.3399999999</v>
      </c>
      <c r="M78" s="149">
        <f t="shared" si="1"/>
        <v>-165354.4299999997</v>
      </c>
      <c r="N78" s="149" t="s">
        <v>716</v>
      </c>
      <c r="P78" s="49"/>
    </row>
    <row r="79" spans="1:16" s="36" customFormat="1" ht="12" customHeight="1" x14ac:dyDescent="0.2">
      <c r="A79" s="147">
        <v>68</v>
      </c>
      <c r="B79" s="50" t="s">
        <v>459</v>
      </c>
      <c r="C79" s="52"/>
      <c r="D79" s="52"/>
      <c r="E79" s="53"/>
      <c r="F79" s="53"/>
      <c r="G79" s="123">
        <v>5785396.7699999996</v>
      </c>
      <c r="H79" s="123">
        <v>5785396.7699999996</v>
      </c>
      <c r="I79" s="123">
        <v>5785396.7699999996</v>
      </c>
      <c r="J79" s="46">
        <v>5785396.7699999996</v>
      </c>
      <c r="K79" s="123">
        <v>5785396.7699999996</v>
      </c>
      <c r="L79" s="123">
        <v>4803901.8099999996</v>
      </c>
      <c r="M79" s="149">
        <f t="shared" si="1"/>
        <v>-981494.96</v>
      </c>
      <c r="N79" s="149" t="s">
        <v>716</v>
      </c>
      <c r="P79" s="49"/>
    </row>
    <row r="80" spans="1:16" s="36" customFormat="1" ht="12" customHeight="1" x14ac:dyDescent="0.2">
      <c r="A80" s="147">
        <v>69</v>
      </c>
      <c r="B80" s="50" t="s">
        <v>460</v>
      </c>
      <c r="C80" s="52"/>
      <c r="D80" s="52"/>
      <c r="E80" s="53"/>
      <c r="F80" s="53"/>
      <c r="G80" s="123">
        <v>5555246.1600000001</v>
      </c>
      <c r="H80" s="123">
        <v>5555246.1600000001</v>
      </c>
      <c r="I80" s="123">
        <v>5555246.1600000001</v>
      </c>
      <c r="J80" s="46">
        <v>5555246.1600000001</v>
      </c>
      <c r="K80" s="123">
        <v>5555246.1600000001</v>
      </c>
      <c r="L80" s="123">
        <v>5362759.41</v>
      </c>
      <c r="M80" s="149">
        <f t="shared" si="1"/>
        <v>-192486.75</v>
      </c>
      <c r="N80" s="149" t="s">
        <v>716</v>
      </c>
      <c r="P80" s="49"/>
    </row>
    <row r="81" spans="1:16" s="36" customFormat="1" ht="12" customHeight="1" x14ac:dyDescent="0.2">
      <c r="A81" s="147">
        <v>70</v>
      </c>
      <c r="B81" s="50" t="s">
        <v>461</v>
      </c>
      <c r="C81" s="52"/>
      <c r="D81" s="52"/>
      <c r="E81" s="53"/>
      <c r="F81" s="53"/>
      <c r="G81" s="123">
        <v>5484489.5199999996</v>
      </c>
      <c r="H81" s="123">
        <v>5484489.5199999996</v>
      </c>
      <c r="I81" s="123">
        <v>5484489.5199999996</v>
      </c>
      <c r="J81" s="46">
        <v>5484489.5199999996</v>
      </c>
      <c r="K81" s="123">
        <v>5330595.8899999997</v>
      </c>
      <c r="L81" s="123">
        <v>5330595.8899999997</v>
      </c>
      <c r="M81" s="149">
        <f t="shared" si="1"/>
        <v>0</v>
      </c>
      <c r="N81" s="48"/>
      <c r="P81" s="49"/>
    </row>
    <row r="82" spans="1:16" s="36" customFormat="1" ht="12" customHeight="1" x14ac:dyDescent="0.2">
      <c r="A82" s="147">
        <v>71</v>
      </c>
      <c r="B82" s="50" t="s">
        <v>462</v>
      </c>
      <c r="C82" s="52"/>
      <c r="D82" s="52"/>
      <c r="E82" s="53"/>
      <c r="F82" s="53"/>
      <c r="G82" s="123">
        <v>4835464.1900000004</v>
      </c>
      <c r="H82" s="123">
        <v>4835464.1900000004</v>
      </c>
      <c r="I82" s="123">
        <v>4835464.1900000004</v>
      </c>
      <c r="J82" s="46">
        <v>4113944.01</v>
      </c>
      <c r="K82" s="123">
        <v>4113944.01</v>
      </c>
      <c r="L82" s="123">
        <v>4113944.01</v>
      </c>
      <c r="M82" s="149">
        <f t="shared" si="1"/>
        <v>0</v>
      </c>
      <c r="N82" s="48"/>
      <c r="P82" s="49"/>
    </row>
    <row r="83" spans="1:16" s="36" customFormat="1" ht="12" customHeight="1" x14ac:dyDescent="0.2">
      <c r="A83" s="147">
        <v>72</v>
      </c>
      <c r="B83" s="50" t="s">
        <v>463</v>
      </c>
      <c r="C83" s="52"/>
      <c r="D83" s="52"/>
      <c r="E83" s="53"/>
      <c r="F83" s="53"/>
      <c r="G83" s="123">
        <v>4922485.83</v>
      </c>
      <c r="H83" s="123">
        <v>4922485.83</v>
      </c>
      <c r="I83" s="123">
        <v>4922485.83</v>
      </c>
      <c r="J83" s="46">
        <v>4922485.83</v>
      </c>
      <c r="K83" s="123">
        <v>4922485.83</v>
      </c>
      <c r="L83" s="123">
        <v>4922485.83</v>
      </c>
      <c r="M83" s="149">
        <f t="shared" si="1"/>
        <v>0</v>
      </c>
      <c r="N83" s="48"/>
      <c r="P83" s="49"/>
    </row>
    <row r="84" spans="1:16" s="36" customFormat="1" ht="12" customHeight="1" x14ac:dyDescent="0.2">
      <c r="A84" s="147">
        <v>73</v>
      </c>
      <c r="B84" s="50" t="s">
        <v>464</v>
      </c>
      <c r="C84" s="52"/>
      <c r="D84" s="52"/>
      <c r="E84" s="53"/>
      <c r="F84" s="53"/>
      <c r="G84" s="123">
        <v>7691321.4800000004</v>
      </c>
      <c r="H84" s="123">
        <v>7691321.4800000004</v>
      </c>
      <c r="I84" s="123">
        <v>7691321.4800000004</v>
      </c>
      <c r="J84" s="46">
        <v>6891058.75</v>
      </c>
      <c r="K84" s="123">
        <v>6891058.75</v>
      </c>
      <c r="L84" s="123">
        <v>6891058.75</v>
      </c>
      <c r="M84" s="149">
        <f t="shared" si="1"/>
        <v>0</v>
      </c>
      <c r="N84" s="48"/>
      <c r="P84" s="49"/>
    </row>
    <row r="85" spans="1:16" s="36" customFormat="1" ht="12" customHeight="1" x14ac:dyDescent="0.2">
      <c r="A85" s="147">
        <v>74</v>
      </c>
      <c r="B85" s="50" t="s">
        <v>465</v>
      </c>
      <c r="C85" s="52"/>
      <c r="D85" s="52"/>
      <c r="E85" s="53"/>
      <c r="F85" s="53"/>
      <c r="G85" s="123">
        <v>2404251.83</v>
      </c>
      <c r="H85" s="123">
        <v>2404251.83</v>
      </c>
      <c r="I85" s="123">
        <v>2404251.83</v>
      </c>
      <c r="J85" s="46">
        <v>2404251.83</v>
      </c>
      <c r="K85" s="123">
        <v>1734501.24</v>
      </c>
      <c r="L85" s="123">
        <v>1734501.24</v>
      </c>
      <c r="M85" s="149">
        <f t="shared" si="1"/>
        <v>0</v>
      </c>
      <c r="N85" s="48"/>
      <c r="P85" s="49"/>
    </row>
    <row r="86" spans="1:16" s="36" customFormat="1" ht="12" customHeight="1" x14ac:dyDescent="0.2">
      <c r="A86" s="147">
        <v>75</v>
      </c>
      <c r="B86" s="50" t="s">
        <v>466</v>
      </c>
      <c r="C86" s="52"/>
      <c r="D86" s="52"/>
      <c r="E86" s="53"/>
      <c r="F86" s="53"/>
      <c r="G86" s="123">
        <v>2397121.83</v>
      </c>
      <c r="H86" s="123">
        <v>2397121.83</v>
      </c>
      <c r="I86" s="123">
        <v>2397121.83</v>
      </c>
      <c r="J86" s="46">
        <v>2167241.9500000002</v>
      </c>
      <c r="K86" s="123">
        <v>2167241.9500000002</v>
      </c>
      <c r="L86" s="123">
        <v>2167241.9500000002</v>
      </c>
      <c r="M86" s="149">
        <f t="shared" si="1"/>
        <v>0</v>
      </c>
      <c r="N86" s="48"/>
      <c r="P86" s="49"/>
    </row>
    <row r="87" spans="1:16" s="36" customFormat="1" ht="12" customHeight="1" x14ac:dyDescent="0.2">
      <c r="A87" s="147">
        <v>76</v>
      </c>
      <c r="B87" s="50" t="s">
        <v>469</v>
      </c>
      <c r="C87" s="52"/>
      <c r="D87" s="52"/>
      <c r="E87" s="53"/>
      <c r="F87" s="53"/>
      <c r="G87" s="123">
        <v>6099918.6799999997</v>
      </c>
      <c r="H87" s="123">
        <v>6099918.6799999997</v>
      </c>
      <c r="I87" s="123">
        <v>6099918.6799999997</v>
      </c>
      <c r="J87" s="46">
        <v>5720042.0099999998</v>
      </c>
      <c r="K87" s="123">
        <v>5720042.0099999998</v>
      </c>
      <c r="L87" s="123">
        <v>5720042.0099999998</v>
      </c>
      <c r="M87" s="149">
        <f t="shared" si="1"/>
        <v>0</v>
      </c>
      <c r="N87" s="48"/>
      <c r="P87" s="49"/>
    </row>
    <row r="88" spans="1:16" s="36" customFormat="1" ht="12" customHeight="1" x14ac:dyDescent="0.2">
      <c r="A88" s="147">
        <v>77</v>
      </c>
      <c r="B88" s="50" t="s">
        <v>471</v>
      </c>
      <c r="C88" s="52"/>
      <c r="D88" s="52"/>
      <c r="E88" s="53"/>
      <c r="F88" s="53"/>
      <c r="G88" s="123">
        <v>4845494.2300000004</v>
      </c>
      <c r="H88" s="123">
        <v>3737064.67</v>
      </c>
      <c r="I88" s="123">
        <v>3737064.67</v>
      </c>
      <c r="J88" s="46">
        <v>3737064.67</v>
      </c>
      <c r="K88" s="123">
        <v>3737064.67</v>
      </c>
      <c r="L88" s="123">
        <v>3737064.67</v>
      </c>
      <c r="M88" s="149">
        <f t="shared" si="1"/>
        <v>0</v>
      </c>
      <c r="N88" s="48"/>
      <c r="P88" s="49"/>
    </row>
    <row r="89" spans="1:16" s="36" customFormat="1" ht="12" customHeight="1" x14ac:dyDescent="0.2">
      <c r="A89" s="147">
        <v>78</v>
      </c>
      <c r="B89" s="50" t="s">
        <v>472</v>
      </c>
      <c r="C89" s="52"/>
      <c r="D89" s="52"/>
      <c r="E89" s="53"/>
      <c r="F89" s="53"/>
      <c r="G89" s="123">
        <v>5357978.97</v>
      </c>
      <c r="H89" s="123">
        <v>5357978.97</v>
      </c>
      <c r="I89" s="123">
        <v>5357978.97</v>
      </c>
      <c r="J89" s="46">
        <v>5357978.97</v>
      </c>
      <c r="K89" s="123">
        <v>5181602.5999999996</v>
      </c>
      <c r="L89" s="123">
        <v>5181602.5999999996</v>
      </c>
      <c r="M89" s="149">
        <f t="shared" si="1"/>
        <v>0</v>
      </c>
      <c r="N89" s="48"/>
      <c r="P89" s="49"/>
    </row>
    <row r="90" spans="1:16" s="36" customFormat="1" ht="12" customHeight="1" x14ac:dyDescent="0.2">
      <c r="A90" s="147">
        <v>79</v>
      </c>
      <c r="B90" s="50" t="s">
        <v>475</v>
      </c>
      <c r="C90" s="52"/>
      <c r="D90" s="52"/>
      <c r="E90" s="53"/>
      <c r="F90" s="53"/>
      <c r="G90" s="123">
        <v>2599043.71</v>
      </c>
      <c r="H90" s="123">
        <v>2599043.71</v>
      </c>
      <c r="I90" s="123">
        <v>2599043.71</v>
      </c>
      <c r="J90" s="46">
        <v>2599043.71</v>
      </c>
      <c r="K90" s="123">
        <v>2599043.71</v>
      </c>
      <c r="L90" s="123">
        <v>2066603.07</v>
      </c>
      <c r="M90" s="149">
        <f t="shared" si="1"/>
        <v>-532440.6399999999</v>
      </c>
      <c r="N90" s="149" t="s">
        <v>716</v>
      </c>
      <c r="P90" s="49"/>
    </row>
    <row r="91" spans="1:16" s="36" customFormat="1" ht="12" customHeight="1" x14ac:dyDescent="0.2">
      <c r="A91" s="147">
        <v>80</v>
      </c>
      <c r="B91" s="50" t="s">
        <v>476</v>
      </c>
      <c r="C91" s="52"/>
      <c r="D91" s="52"/>
      <c r="E91" s="53"/>
      <c r="F91" s="53"/>
      <c r="G91" s="123">
        <v>5909380.5700000003</v>
      </c>
      <c r="H91" s="123">
        <v>5909380.5700000003</v>
      </c>
      <c r="I91" s="123">
        <v>5909380.5700000003</v>
      </c>
      <c r="J91" s="46">
        <v>5909380.5700000003</v>
      </c>
      <c r="K91" s="123">
        <v>5992486.4000000004</v>
      </c>
      <c r="L91" s="123">
        <v>5992486.4000000004</v>
      </c>
      <c r="M91" s="149">
        <f t="shared" si="1"/>
        <v>0</v>
      </c>
      <c r="N91" s="48"/>
      <c r="P91" s="49"/>
    </row>
    <row r="92" spans="1:16" s="36" customFormat="1" ht="12" customHeight="1" x14ac:dyDescent="0.2">
      <c r="A92" s="147">
        <v>81</v>
      </c>
      <c r="B92" s="50" t="s">
        <v>477</v>
      </c>
      <c r="C92" s="52"/>
      <c r="D92" s="52"/>
      <c r="E92" s="53"/>
      <c r="F92" s="53"/>
      <c r="G92" s="123">
        <v>3731481.5</v>
      </c>
      <c r="H92" s="123">
        <v>3731481.5</v>
      </c>
      <c r="I92" s="123">
        <v>3731481.5</v>
      </c>
      <c r="J92" s="46">
        <v>2976949.88</v>
      </c>
      <c r="K92" s="123">
        <v>2976949.88</v>
      </c>
      <c r="L92" s="123">
        <v>2976949.88</v>
      </c>
      <c r="M92" s="149">
        <f t="shared" si="1"/>
        <v>0</v>
      </c>
      <c r="N92" s="48"/>
      <c r="P92" s="49"/>
    </row>
    <row r="93" spans="1:16" s="36" customFormat="1" ht="12" customHeight="1" x14ac:dyDescent="0.2">
      <c r="A93" s="147">
        <v>82</v>
      </c>
      <c r="B93" s="50" t="s">
        <v>479</v>
      </c>
      <c r="C93" s="52"/>
      <c r="D93" s="52"/>
      <c r="E93" s="53"/>
      <c r="F93" s="53"/>
      <c r="G93" s="123">
        <v>4431696.88</v>
      </c>
      <c r="H93" s="123">
        <v>4431696.88</v>
      </c>
      <c r="I93" s="123">
        <v>4431696.88</v>
      </c>
      <c r="J93" s="46">
        <v>3745452.67</v>
      </c>
      <c r="K93" s="123">
        <v>3745452.67</v>
      </c>
      <c r="L93" s="123">
        <v>3745452.67</v>
      </c>
      <c r="M93" s="149">
        <f t="shared" si="1"/>
        <v>0</v>
      </c>
      <c r="N93" s="48"/>
      <c r="P93" s="49"/>
    </row>
    <row r="94" spans="1:16" s="36" customFormat="1" ht="12" customHeight="1" x14ac:dyDescent="0.2">
      <c r="A94" s="147">
        <v>83</v>
      </c>
      <c r="B94" s="50" t="s">
        <v>480</v>
      </c>
      <c r="C94" s="52"/>
      <c r="D94" s="52"/>
      <c r="E94" s="53"/>
      <c r="F94" s="53"/>
      <c r="G94" s="123">
        <v>6733013.9299999997</v>
      </c>
      <c r="H94" s="123">
        <v>6733013.9299999997</v>
      </c>
      <c r="I94" s="123">
        <v>5731392.6900000004</v>
      </c>
      <c r="J94" s="46">
        <v>5731392.6900000004</v>
      </c>
      <c r="K94" s="123">
        <v>5731392.6900000004</v>
      </c>
      <c r="L94" s="123">
        <v>5731392.6900000004</v>
      </c>
      <c r="M94" s="149">
        <f t="shared" si="1"/>
        <v>0</v>
      </c>
      <c r="N94" s="48"/>
      <c r="P94" s="49"/>
    </row>
    <row r="95" spans="1:16" s="36" customFormat="1" ht="12" customHeight="1" x14ac:dyDescent="0.2">
      <c r="A95" s="147">
        <v>84</v>
      </c>
      <c r="B95" s="50" t="s">
        <v>482</v>
      </c>
      <c r="C95" s="52"/>
      <c r="D95" s="52"/>
      <c r="E95" s="53"/>
      <c r="F95" s="53"/>
      <c r="G95" s="123">
        <v>5804664.1100000003</v>
      </c>
      <c r="H95" s="123">
        <v>5804664.1100000003</v>
      </c>
      <c r="I95" s="123">
        <v>5804664.1100000003</v>
      </c>
      <c r="J95" s="46">
        <v>5804664.1100000003</v>
      </c>
      <c r="K95" s="123">
        <v>5804664.1100000003</v>
      </c>
      <c r="L95" s="123">
        <v>5542825.6699999999</v>
      </c>
      <c r="M95" s="149">
        <f t="shared" si="1"/>
        <v>-261838.44000000041</v>
      </c>
      <c r="N95" s="149" t="s">
        <v>716</v>
      </c>
      <c r="P95" s="49"/>
    </row>
    <row r="96" spans="1:16" s="36" customFormat="1" ht="12" customHeight="1" x14ac:dyDescent="0.2">
      <c r="A96" s="147">
        <v>85</v>
      </c>
      <c r="B96" s="50" t="s">
        <v>484</v>
      </c>
      <c r="C96" s="52"/>
      <c r="D96" s="52"/>
      <c r="E96" s="53"/>
      <c r="F96" s="53"/>
      <c r="G96" s="123">
        <v>3094458.4</v>
      </c>
      <c r="H96" s="123">
        <v>3094458.4</v>
      </c>
      <c r="I96" s="123">
        <v>3094458.4</v>
      </c>
      <c r="J96" s="46">
        <v>3094458.4</v>
      </c>
      <c r="K96" s="123">
        <v>3094458.4</v>
      </c>
      <c r="L96" s="123">
        <v>1875148.1</v>
      </c>
      <c r="M96" s="149">
        <f t="shared" si="1"/>
        <v>-1219310.2999999998</v>
      </c>
      <c r="N96" s="149" t="s">
        <v>716</v>
      </c>
      <c r="P96" s="49"/>
    </row>
    <row r="97" spans="1:16" s="36" customFormat="1" ht="12" customHeight="1" x14ac:dyDescent="0.2">
      <c r="A97" s="147">
        <v>86</v>
      </c>
      <c r="B97" s="50" t="s">
        <v>485</v>
      </c>
      <c r="C97" s="52"/>
      <c r="D97" s="52"/>
      <c r="E97" s="53"/>
      <c r="F97" s="53"/>
      <c r="G97" s="123">
        <v>6231126.4900000002</v>
      </c>
      <c r="H97" s="123">
        <v>6231126.4900000002</v>
      </c>
      <c r="I97" s="123">
        <v>6231126.4900000002</v>
      </c>
      <c r="J97" s="46">
        <v>6231126.4900000002</v>
      </c>
      <c r="K97" s="123">
        <v>5457921.6200000001</v>
      </c>
      <c r="L97" s="123">
        <v>5457921.6200000001</v>
      </c>
      <c r="M97" s="149">
        <f t="shared" si="1"/>
        <v>0</v>
      </c>
      <c r="N97" s="48"/>
      <c r="P97" s="49"/>
    </row>
    <row r="98" spans="1:16" s="36" customFormat="1" ht="12" customHeight="1" x14ac:dyDescent="0.2">
      <c r="A98" s="147">
        <v>87</v>
      </c>
      <c r="B98" s="50" t="s">
        <v>488</v>
      </c>
      <c r="C98" s="52"/>
      <c r="D98" s="52"/>
      <c r="E98" s="53"/>
      <c r="F98" s="53"/>
      <c r="G98" s="123">
        <v>4632753.67</v>
      </c>
      <c r="H98" s="123">
        <v>4632753.67</v>
      </c>
      <c r="I98" s="123">
        <v>4632753.67</v>
      </c>
      <c r="J98" s="46">
        <v>3772000.81</v>
      </c>
      <c r="K98" s="123">
        <v>3772000.81</v>
      </c>
      <c r="L98" s="123">
        <v>3772000.81</v>
      </c>
      <c r="M98" s="149">
        <f t="shared" si="1"/>
        <v>0</v>
      </c>
      <c r="N98" s="48"/>
      <c r="P98" s="49"/>
    </row>
    <row r="99" spans="1:16" s="36" customFormat="1" ht="12" customHeight="1" x14ac:dyDescent="0.2">
      <c r="A99" s="147">
        <v>88</v>
      </c>
      <c r="B99" s="50" t="s">
        <v>489</v>
      </c>
      <c r="C99" s="52"/>
      <c r="D99" s="52"/>
      <c r="E99" s="53"/>
      <c r="F99" s="53"/>
      <c r="G99" s="123">
        <v>5081158.72</v>
      </c>
      <c r="H99" s="123">
        <v>5081158.72</v>
      </c>
      <c r="I99" s="123">
        <v>5081158.72</v>
      </c>
      <c r="J99" s="46">
        <v>5500681.1200000001</v>
      </c>
      <c r="K99" s="123">
        <v>5500681.1200000001</v>
      </c>
      <c r="L99" s="123">
        <v>5500681.1200000001</v>
      </c>
      <c r="M99" s="149">
        <f t="shared" si="1"/>
        <v>0</v>
      </c>
      <c r="N99" s="48"/>
      <c r="P99" s="49"/>
    </row>
    <row r="100" spans="1:16" s="36" customFormat="1" ht="12" customHeight="1" x14ac:dyDescent="0.2">
      <c r="A100" s="147">
        <v>89</v>
      </c>
      <c r="B100" s="50" t="s">
        <v>490</v>
      </c>
      <c r="C100" s="52"/>
      <c r="D100" s="52"/>
      <c r="E100" s="53"/>
      <c r="F100" s="53"/>
      <c r="G100" s="123">
        <v>7930429.5199999996</v>
      </c>
      <c r="H100" s="123">
        <v>7930429.5199999996</v>
      </c>
      <c r="I100" s="123">
        <v>7930429.5199999996</v>
      </c>
      <c r="J100" s="46">
        <v>7748411.21</v>
      </c>
      <c r="K100" s="123">
        <v>7748411.21</v>
      </c>
      <c r="L100" s="123">
        <v>7748411.21</v>
      </c>
      <c r="M100" s="149">
        <f t="shared" si="1"/>
        <v>0</v>
      </c>
      <c r="N100" s="48"/>
      <c r="P100" s="49"/>
    </row>
    <row r="101" spans="1:16" s="36" customFormat="1" ht="12" customHeight="1" x14ac:dyDescent="0.2">
      <c r="A101" s="147">
        <v>90</v>
      </c>
      <c r="B101" s="50" t="s">
        <v>491</v>
      </c>
      <c r="C101" s="52"/>
      <c r="D101" s="52"/>
      <c r="E101" s="53"/>
      <c r="F101" s="53"/>
      <c r="G101" s="123">
        <v>5112343.79</v>
      </c>
      <c r="H101" s="123">
        <v>5112343.79</v>
      </c>
      <c r="I101" s="123">
        <v>5112343.79</v>
      </c>
      <c r="J101" s="46">
        <v>5112343.79</v>
      </c>
      <c r="K101" s="123">
        <v>5112343.79</v>
      </c>
      <c r="L101" s="123">
        <v>4987931.24</v>
      </c>
      <c r="M101" s="149">
        <f t="shared" si="1"/>
        <v>-124412.54999999981</v>
      </c>
      <c r="N101" s="149" t="s">
        <v>716</v>
      </c>
      <c r="P101" s="49"/>
    </row>
    <row r="102" spans="1:16" s="36" customFormat="1" ht="12" customHeight="1" x14ac:dyDescent="0.2">
      <c r="A102" s="147">
        <v>91</v>
      </c>
      <c r="B102" s="50" t="s">
        <v>492</v>
      </c>
      <c r="C102" s="52"/>
      <c r="D102" s="52"/>
      <c r="E102" s="53"/>
      <c r="F102" s="53"/>
      <c r="G102" s="123">
        <v>3980520.24</v>
      </c>
      <c r="H102" s="123">
        <v>3980520.24</v>
      </c>
      <c r="I102" s="123">
        <v>3980520.24</v>
      </c>
      <c r="J102" s="46">
        <v>3980520.24</v>
      </c>
      <c r="K102" s="123">
        <v>3980520.24</v>
      </c>
      <c r="L102" s="123">
        <v>3168032.39</v>
      </c>
      <c r="M102" s="149">
        <f t="shared" si="1"/>
        <v>-812487.85000000009</v>
      </c>
      <c r="N102" s="149" t="s">
        <v>716</v>
      </c>
      <c r="P102" s="49"/>
    </row>
    <row r="103" spans="1:16" s="36" customFormat="1" ht="12" customHeight="1" x14ac:dyDescent="0.2">
      <c r="A103" s="147">
        <v>92</v>
      </c>
      <c r="B103" s="50" t="s">
        <v>364</v>
      </c>
      <c r="C103" s="46"/>
      <c r="D103" s="35"/>
      <c r="E103" s="47"/>
      <c r="F103" s="51"/>
      <c r="G103" s="123">
        <v>3070409.73</v>
      </c>
      <c r="H103" s="123">
        <v>3070409.73</v>
      </c>
      <c r="I103" s="123">
        <v>3070409.73</v>
      </c>
      <c r="J103" s="46">
        <v>3070409.73</v>
      </c>
      <c r="K103" s="123">
        <v>3070409.73</v>
      </c>
      <c r="L103" s="123">
        <v>3070409.73</v>
      </c>
      <c r="M103" s="149">
        <f t="shared" si="1"/>
        <v>0</v>
      </c>
      <c r="N103" s="48"/>
      <c r="P103" s="49"/>
    </row>
    <row r="104" spans="1:16" s="36" customFormat="1" ht="12" customHeight="1" x14ac:dyDescent="0.2">
      <c r="A104" s="147">
        <v>93</v>
      </c>
      <c r="B104" s="50" t="s">
        <v>493</v>
      </c>
      <c r="C104" s="52"/>
      <c r="D104" s="52"/>
      <c r="E104" s="53"/>
      <c r="F104" s="53"/>
      <c r="G104" s="123">
        <v>2810204.1</v>
      </c>
      <c r="H104" s="123">
        <v>2810204.1</v>
      </c>
      <c r="I104" s="123">
        <v>2810204.1</v>
      </c>
      <c r="J104" s="46">
        <v>2810204.1</v>
      </c>
      <c r="K104" s="123">
        <v>2710159.48</v>
      </c>
      <c r="L104" s="123">
        <v>2710159.48</v>
      </c>
      <c r="M104" s="149">
        <f t="shared" si="1"/>
        <v>0</v>
      </c>
      <c r="N104" s="48"/>
      <c r="P104" s="49"/>
    </row>
    <row r="105" spans="1:16" s="36" customFormat="1" ht="12" customHeight="1" x14ac:dyDescent="0.2">
      <c r="A105" s="147">
        <v>94</v>
      </c>
      <c r="B105" s="50" t="s">
        <v>496</v>
      </c>
      <c r="C105" s="52"/>
      <c r="D105" s="52"/>
      <c r="E105" s="53"/>
      <c r="F105" s="53"/>
      <c r="G105" s="123">
        <v>3169434.1</v>
      </c>
      <c r="H105" s="123">
        <v>3169434.1</v>
      </c>
      <c r="I105" s="123">
        <v>3169434.1</v>
      </c>
      <c r="J105" s="46">
        <v>2350071.2999999998</v>
      </c>
      <c r="K105" s="123">
        <v>2350071.2999999998</v>
      </c>
      <c r="L105" s="123">
        <v>2350071.2999999998</v>
      </c>
      <c r="M105" s="149">
        <f t="shared" si="1"/>
        <v>0</v>
      </c>
      <c r="N105" s="48"/>
      <c r="P105" s="49"/>
    </row>
    <row r="106" spans="1:16" s="36" customFormat="1" ht="12" customHeight="1" x14ac:dyDescent="0.2">
      <c r="A106" s="147">
        <v>95</v>
      </c>
      <c r="B106" s="50" t="s">
        <v>497</v>
      </c>
      <c r="C106" s="52"/>
      <c r="D106" s="52"/>
      <c r="E106" s="53"/>
      <c r="F106" s="53"/>
      <c r="G106" s="123">
        <v>3012724.1</v>
      </c>
      <c r="H106" s="123">
        <v>3012724.1</v>
      </c>
      <c r="I106" s="123">
        <v>3012724.1</v>
      </c>
      <c r="J106" s="46">
        <v>2501615.4500000002</v>
      </c>
      <c r="K106" s="123">
        <v>2501615.4500000002</v>
      </c>
      <c r="L106" s="123">
        <v>2501615.4500000002</v>
      </c>
      <c r="M106" s="149">
        <f t="shared" si="1"/>
        <v>0</v>
      </c>
      <c r="N106" s="48"/>
      <c r="P106" s="49"/>
    </row>
    <row r="107" spans="1:16" s="36" customFormat="1" ht="12" customHeight="1" x14ac:dyDescent="0.2">
      <c r="A107" s="147">
        <v>96</v>
      </c>
      <c r="B107" s="50" t="s">
        <v>498</v>
      </c>
      <c r="C107" s="52"/>
      <c r="D107" s="52"/>
      <c r="E107" s="53"/>
      <c r="F107" s="53"/>
      <c r="G107" s="123">
        <v>3410764.1</v>
      </c>
      <c r="H107" s="123">
        <v>3410764.1</v>
      </c>
      <c r="I107" s="123">
        <v>3410764.1</v>
      </c>
      <c r="J107" s="46">
        <v>3410764.1</v>
      </c>
      <c r="K107" s="123">
        <v>3410764.1</v>
      </c>
      <c r="L107" s="123">
        <v>3186867.76</v>
      </c>
      <c r="M107" s="149">
        <f t="shared" si="1"/>
        <v>-223896.34000000032</v>
      </c>
      <c r="N107" s="149" t="s">
        <v>716</v>
      </c>
      <c r="P107" s="49"/>
    </row>
    <row r="108" spans="1:16" s="36" customFormat="1" ht="12" customHeight="1" x14ac:dyDescent="0.2">
      <c r="A108" s="147">
        <v>97</v>
      </c>
      <c r="B108" s="50" t="s">
        <v>505</v>
      </c>
      <c r="C108" s="52"/>
      <c r="D108" s="52"/>
      <c r="E108" s="53"/>
      <c r="F108" s="53"/>
      <c r="G108" s="123">
        <v>6002626.6600000001</v>
      </c>
      <c r="H108" s="123">
        <v>6002626.6600000001</v>
      </c>
      <c r="I108" s="123">
        <v>6002626.6600000001</v>
      </c>
      <c r="J108" s="46">
        <v>6162309.4100000001</v>
      </c>
      <c r="K108" s="123">
        <v>6162309.4100000001</v>
      </c>
      <c r="L108" s="123">
        <v>6162309.4100000001</v>
      </c>
      <c r="M108" s="149">
        <f t="shared" si="1"/>
        <v>0</v>
      </c>
      <c r="N108" s="48"/>
      <c r="P108" s="49"/>
    </row>
    <row r="109" spans="1:16" s="36" customFormat="1" ht="12" customHeight="1" x14ac:dyDescent="0.2">
      <c r="A109" s="147">
        <v>98</v>
      </c>
      <c r="B109" s="50" t="s">
        <v>507</v>
      </c>
      <c r="C109" s="52"/>
      <c r="D109" s="52"/>
      <c r="E109" s="53"/>
      <c r="F109" s="53"/>
      <c r="G109" s="123">
        <v>7943161.4299999997</v>
      </c>
      <c r="H109" s="123">
        <v>7786251.4400000004</v>
      </c>
      <c r="I109" s="123">
        <v>7786251.4400000004</v>
      </c>
      <c r="J109" s="46">
        <v>7786251.4400000004</v>
      </c>
      <c r="K109" s="123">
        <v>7786251.4400000004</v>
      </c>
      <c r="L109" s="123">
        <v>7786251.4400000004</v>
      </c>
      <c r="M109" s="149">
        <f t="shared" si="1"/>
        <v>0</v>
      </c>
      <c r="N109" s="48"/>
      <c r="P109" s="49"/>
    </row>
    <row r="110" spans="1:16" s="36" customFormat="1" ht="12" customHeight="1" x14ac:dyDescent="0.2">
      <c r="A110" s="147">
        <v>99</v>
      </c>
      <c r="B110" s="50" t="s">
        <v>503</v>
      </c>
      <c r="C110" s="52"/>
      <c r="D110" s="52"/>
      <c r="E110" s="53"/>
      <c r="F110" s="53"/>
      <c r="G110" s="123">
        <v>5258411.33</v>
      </c>
      <c r="H110" s="123">
        <v>5258411.33</v>
      </c>
      <c r="I110" s="123">
        <v>5258411.33</v>
      </c>
      <c r="J110" s="46">
        <v>4482435.47</v>
      </c>
      <c r="K110" s="123">
        <v>4482435.47</v>
      </c>
      <c r="L110" s="123">
        <v>4482435.47</v>
      </c>
      <c r="M110" s="149">
        <f t="shared" si="1"/>
        <v>0</v>
      </c>
      <c r="N110" s="48"/>
      <c r="P110" s="49"/>
    </row>
    <row r="111" spans="1:16" s="36" customFormat="1" ht="12" customHeight="1" x14ac:dyDescent="0.2">
      <c r="A111" s="147">
        <v>100</v>
      </c>
      <c r="B111" s="50" t="s">
        <v>504</v>
      </c>
      <c r="C111" s="52"/>
      <c r="D111" s="52"/>
      <c r="E111" s="53"/>
      <c r="F111" s="53"/>
      <c r="G111" s="123">
        <v>2806547.46</v>
      </c>
      <c r="H111" s="123">
        <v>2240052.0499999998</v>
      </c>
      <c r="I111" s="123">
        <v>2240052.0499999998</v>
      </c>
      <c r="J111" s="46">
        <v>2240052.0499999998</v>
      </c>
      <c r="K111" s="123">
        <v>2240052.0499999998</v>
      </c>
      <c r="L111" s="123">
        <v>2240052.0499999998</v>
      </c>
      <c r="M111" s="149">
        <f t="shared" si="1"/>
        <v>0</v>
      </c>
      <c r="N111" s="48"/>
      <c r="P111" s="49"/>
    </row>
    <row r="112" spans="1:16" s="36" customFormat="1" ht="12" customHeight="1" x14ac:dyDescent="0.2">
      <c r="A112" s="147">
        <v>101</v>
      </c>
      <c r="B112" s="50" t="s">
        <v>525</v>
      </c>
      <c r="C112" s="52"/>
      <c r="D112" s="52"/>
      <c r="E112" s="53"/>
      <c r="F112" s="53"/>
      <c r="G112" s="123">
        <v>5275750.75</v>
      </c>
      <c r="H112" s="123">
        <v>5275750.75</v>
      </c>
      <c r="I112" s="123">
        <v>5275750.75</v>
      </c>
      <c r="J112" s="46">
        <v>5275750.75</v>
      </c>
      <c r="K112" s="123">
        <v>4492506.45</v>
      </c>
      <c r="L112" s="123">
        <v>4492506.45</v>
      </c>
      <c r="M112" s="149">
        <f t="shared" si="1"/>
        <v>0</v>
      </c>
      <c r="N112" s="48"/>
      <c r="P112" s="49"/>
    </row>
    <row r="113" spans="1:16" s="36" customFormat="1" ht="12" customHeight="1" x14ac:dyDescent="0.2">
      <c r="A113" s="147">
        <v>102</v>
      </c>
      <c r="B113" s="50" t="s">
        <v>526</v>
      </c>
      <c r="C113" s="52"/>
      <c r="D113" s="52"/>
      <c r="E113" s="53"/>
      <c r="F113" s="53"/>
      <c r="G113" s="123">
        <v>5422199.8200000003</v>
      </c>
      <c r="H113" s="123">
        <v>5422199.8200000003</v>
      </c>
      <c r="I113" s="123">
        <v>5422199.8200000003</v>
      </c>
      <c r="J113" s="46">
        <v>5424332.9100000001</v>
      </c>
      <c r="K113" s="123">
        <v>5424332.9100000001</v>
      </c>
      <c r="L113" s="123">
        <v>5424332.9100000001</v>
      </c>
      <c r="M113" s="149">
        <f t="shared" si="1"/>
        <v>0</v>
      </c>
      <c r="N113" s="48"/>
      <c r="P113" s="49"/>
    </row>
    <row r="114" spans="1:16" s="36" customFormat="1" ht="12" customHeight="1" x14ac:dyDescent="0.2">
      <c r="A114" s="147">
        <v>103</v>
      </c>
      <c r="B114" s="50" t="s">
        <v>529</v>
      </c>
      <c r="C114" s="52"/>
      <c r="D114" s="52"/>
      <c r="E114" s="53"/>
      <c r="F114" s="53"/>
      <c r="G114" s="123">
        <v>4846250.6100000003</v>
      </c>
      <c r="H114" s="123">
        <v>4846250.6100000003</v>
      </c>
      <c r="I114" s="123">
        <v>4846250.6100000003</v>
      </c>
      <c r="J114" s="46">
        <v>4846250.6100000003</v>
      </c>
      <c r="K114" s="123">
        <v>4907808.79</v>
      </c>
      <c r="L114" s="123">
        <v>4907808.79</v>
      </c>
      <c r="M114" s="149">
        <f t="shared" si="1"/>
        <v>0</v>
      </c>
      <c r="N114" s="48"/>
      <c r="P114" s="49"/>
    </row>
    <row r="115" spans="1:16" s="36" customFormat="1" ht="12" customHeight="1" x14ac:dyDescent="0.2">
      <c r="A115" s="147">
        <v>104</v>
      </c>
      <c r="B115" s="50" t="s">
        <v>531</v>
      </c>
      <c r="C115" s="52"/>
      <c r="D115" s="52"/>
      <c r="E115" s="53"/>
      <c r="F115" s="53"/>
      <c r="G115" s="123">
        <v>4126600.08</v>
      </c>
      <c r="H115" s="123">
        <v>4126600.08</v>
      </c>
      <c r="I115" s="123">
        <v>4126600.08</v>
      </c>
      <c r="J115" s="46">
        <v>4126600.08</v>
      </c>
      <c r="K115" s="123">
        <v>3949244.82</v>
      </c>
      <c r="L115" s="123">
        <v>3949244.82</v>
      </c>
      <c r="M115" s="149">
        <f t="shared" si="1"/>
        <v>0</v>
      </c>
      <c r="N115" s="48"/>
      <c r="P115" s="49"/>
    </row>
    <row r="116" spans="1:16" s="36" customFormat="1" ht="12" customHeight="1" x14ac:dyDescent="0.2">
      <c r="A116" s="147">
        <v>105</v>
      </c>
      <c r="B116" s="50" t="s">
        <v>307</v>
      </c>
      <c r="C116" s="52"/>
      <c r="D116" s="52"/>
      <c r="E116" s="53"/>
      <c r="F116" s="53"/>
      <c r="G116" s="123">
        <v>2882301.98</v>
      </c>
      <c r="H116" s="123">
        <v>2882301.98</v>
      </c>
      <c r="I116" s="123">
        <v>2882301.98</v>
      </c>
      <c r="J116" s="46">
        <v>2882301.98</v>
      </c>
      <c r="K116" s="123">
        <v>2631640.4700000002</v>
      </c>
      <c r="L116" s="123">
        <v>2631640.4700000002</v>
      </c>
      <c r="M116" s="149">
        <f t="shared" si="1"/>
        <v>0</v>
      </c>
      <c r="N116" s="48"/>
      <c r="P116" s="49"/>
    </row>
    <row r="117" spans="1:16" s="36" customFormat="1" ht="12" customHeight="1" x14ac:dyDescent="0.2">
      <c r="A117" s="147">
        <v>106</v>
      </c>
      <c r="B117" s="50" t="s">
        <v>510</v>
      </c>
      <c r="C117" s="52"/>
      <c r="D117" s="52"/>
      <c r="E117" s="53"/>
      <c r="F117" s="53"/>
      <c r="G117" s="123">
        <v>5714902.79</v>
      </c>
      <c r="H117" s="123">
        <v>5714902.79</v>
      </c>
      <c r="I117" s="123">
        <v>5714902.79</v>
      </c>
      <c r="J117" s="46">
        <v>5714902.79</v>
      </c>
      <c r="K117" s="123">
        <v>5714902.79</v>
      </c>
      <c r="L117" s="123">
        <v>5525762.7199999997</v>
      </c>
      <c r="M117" s="149">
        <f t="shared" si="1"/>
        <v>-189140.0700000003</v>
      </c>
      <c r="N117" s="149" t="s">
        <v>716</v>
      </c>
      <c r="P117" s="49"/>
    </row>
    <row r="118" spans="1:16" s="36" customFormat="1" ht="12" customHeight="1" x14ac:dyDescent="0.2">
      <c r="A118" s="147">
        <v>107</v>
      </c>
      <c r="B118" s="50" t="s">
        <v>514</v>
      </c>
      <c r="C118" s="52"/>
      <c r="D118" s="52"/>
      <c r="E118" s="53"/>
      <c r="F118" s="53"/>
      <c r="G118" s="123">
        <v>5557184.9699999997</v>
      </c>
      <c r="H118" s="123">
        <v>5557184.9699999997</v>
      </c>
      <c r="I118" s="123">
        <v>5557184.9699999997</v>
      </c>
      <c r="J118" s="46">
        <v>5557184.9699999997</v>
      </c>
      <c r="K118" s="123">
        <v>5396743.9000000004</v>
      </c>
      <c r="L118" s="123">
        <v>5396743.9000000004</v>
      </c>
      <c r="M118" s="149">
        <f t="shared" si="1"/>
        <v>0</v>
      </c>
      <c r="N118" s="48"/>
      <c r="P118" s="49"/>
    </row>
    <row r="119" spans="1:16" s="36" customFormat="1" ht="12" customHeight="1" x14ac:dyDescent="0.2">
      <c r="A119" s="147">
        <v>108</v>
      </c>
      <c r="B119" s="50" t="s">
        <v>515</v>
      </c>
      <c r="C119" s="52"/>
      <c r="D119" s="52"/>
      <c r="E119" s="53"/>
      <c r="F119" s="53"/>
      <c r="G119" s="123">
        <v>5556094.9699999997</v>
      </c>
      <c r="H119" s="123">
        <v>5556094.9699999997</v>
      </c>
      <c r="I119" s="123">
        <v>5556094.9699999997</v>
      </c>
      <c r="J119" s="46">
        <v>5556094.9699999997</v>
      </c>
      <c r="K119" s="123">
        <v>5556094.9699999997</v>
      </c>
      <c r="L119" s="123">
        <v>5651279.9500000002</v>
      </c>
      <c r="M119" s="149">
        <f t="shared" si="1"/>
        <v>95184.980000000447</v>
      </c>
      <c r="N119" s="149" t="s">
        <v>716</v>
      </c>
      <c r="P119" s="49"/>
    </row>
    <row r="120" spans="1:16" s="36" customFormat="1" ht="12" customHeight="1" x14ac:dyDescent="0.2">
      <c r="A120" s="147">
        <v>109</v>
      </c>
      <c r="B120" s="50" t="s">
        <v>516</v>
      </c>
      <c r="C120" s="52"/>
      <c r="D120" s="52"/>
      <c r="E120" s="53"/>
      <c r="F120" s="53"/>
      <c r="G120" s="123">
        <v>5342651.66</v>
      </c>
      <c r="H120" s="123">
        <v>5342651.66</v>
      </c>
      <c r="I120" s="123">
        <v>5342651.66</v>
      </c>
      <c r="J120" s="46">
        <v>5342651.66</v>
      </c>
      <c r="K120" s="123">
        <v>5342651.66</v>
      </c>
      <c r="L120" s="123">
        <v>5635524.9299999997</v>
      </c>
      <c r="M120" s="149">
        <f t="shared" si="1"/>
        <v>292873.26999999955</v>
      </c>
      <c r="N120" s="149" t="s">
        <v>716</v>
      </c>
      <c r="P120" s="49"/>
    </row>
    <row r="121" spans="1:16" s="36" customFormat="1" ht="28.5" customHeight="1" x14ac:dyDescent="0.2">
      <c r="A121" s="147">
        <v>110</v>
      </c>
      <c r="B121" s="50" t="s">
        <v>532</v>
      </c>
      <c r="C121" s="52"/>
      <c r="D121" s="52"/>
      <c r="E121" s="53"/>
      <c r="F121" s="53"/>
      <c r="G121" s="123">
        <v>5080746.8</v>
      </c>
      <c r="H121" s="123">
        <v>5080746.8</v>
      </c>
      <c r="I121" s="123">
        <v>5080746.8</v>
      </c>
      <c r="J121" s="46">
        <v>5080746.8</v>
      </c>
      <c r="K121" s="123">
        <v>5080746.8</v>
      </c>
      <c r="L121" s="123">
        <v>6778365.7999999998</v>
      </c>
      <c r="M121" s="149">
        <f t="shared" si="1"/>
        <v>1697619</v>
      </c>
      <c r="N121" s="149" t="s">
        <v>735</v>
      </c>
      <c r="P121" s="49"/>
    </row>
    <row r="122" spans="1:16" s="36" customFormat="1" ht="12" customHeight="1" x14ac:dyDescent="0.2">
      <c r="A122" s="147">
        <v>111</v>
      </c>
      <c r="B122" s="50" t="s">
        <v>533</v>
      </c>
      <c r="C122" s="52"/>
      <c r="D122" s="52"/>
      <c r="E122" s="53"/>
      <c r="F122" s="53"/>
      <c r="G122" s="123">
        <v>4565123.84</v>
      </c>
      <c r="H122" s="123">
        <v>4565123.84</v>
      </c>
      <c r="I122" s="123">
        <v>4565123.84</v>
      </c>
      <c r="J122" s="46">
        <v>4211804.82</v>
      </c>
      <c r="K122" s="123">
        <v>4211804.82</v>
      </c>
      <c r="L122" s="123">
        <v>4211804.82</v>
      </c>
      <c r="M122" s="149">
        <f t="shared" si="1"/>
        <v>0</v>
      </c>
      <c r="N122" s="48"/>
      <c r="P122" s="49"/>
    </row>
    <row r="123" spans="1:16" s="36" customFormat="1" ht="12.75" customHeight="1" x14ac:dyDescent="0.2">
      <c r="A123" s="147">
        <v>112</v>
      </c>
      <c r="B123" s="50" t="s">
        <v>543</v>
      </c>
      <c r="C123" s="52"/>
      <c r="D123" s="52"/>
      <c r="E123" s="53"/>
      <c r="F123" s="53"/>
      <c r="G123" s="123">
        <v>4922528.17</v>
      </c>
      <c r="H123" s="123">
        <v>4922528.17</v>
      </c>
      <c r="I123" s="123">
        <v>4922528.17</v>
      </c>
      <c r="J123" s="46">
        <v>4922491.7699999996</v>
      </c>
      <c r="K123" s="123">
        <v>4922491.7699999996</v>
      </c>
      <c r="L123" s="123">
        <v>4312505.0199999996</v>
      </c>
      <c r="M123" s="149">
        <f t="shared" si="1"/>
        <v>-609986.75</v>
      </c>
      <c r="N123" s="149" t="s">
        <v>716</v>
      </c>
      <c r="P123" s="49"/>
    </row>
    <row r="124" spans="1:16" s="36" customFormat="1" ht="12" customHeight="1" x14ac:dyDescent="0.2">
      <c r="A124" s="147">
        <v>113</v>
      </c>
      <c r="B124" s="50" t="s">
        <v>544</v>
      </c>
      <c r="C124" s="52"/>
      <c r="D124" s="52"/>
      <c r="E124" s="53"/>
      <c r="F124" s="53"/>
      <c r="G124" s="123">
        <v>2873957.36</v>
      </c>
      <c r="H124" s="123">
        <v>2873957.36</v>
      </c>
      <c r="I124" s="123">
        <v>2873957.36</v>
      </c>
      <c r="J124" s="46">
        <v>2873957.36</v>
      </c>
      <c r="K124" s="123">
        <v>2873957.36</v>
      </c>
      <c r="L124" s="123">
        <v>2583914.75</v>
      </c>
      <c r="M124" s="149">
        <f t="shared" si="1"/>
        <v>-290042.60999999987</v>
      </c>
      <c r="N124" s="149" t="s">
        <v>716</v>
      </c>
      <c r="P124" s="49"/>
    </row>
    <row r="125" spans="1:16" s="36" customFormat="1" ht="12" customHeight="1" x14ac:dyDescent="0.2">
      <c r="A125" s="147">
        <v>114</v>
      </c>
      <c r="B125" s="50" t="s">
        <v>310</v>
      </c>
      <c r="C125" s="52"/>
      <c r="D125" s="52"/>
      <c r="E125" s="53"/>
      <c r="F125" s="53"/>
      <c r="G125" s="123">
        <v>3602888.23</v>
      </c>
      <c r="H125" s="123">
        <v>3602888.23</v>
      </c>
      <c r="I125" s="123">
        <v>3602888.23</v>
      </c>
      <c r="J125" s="46">
        <v>3602888.23</v>
      </c>
      <c r="K125" s="123">
        <v>3602888.23</v>
      </c>
      <c r="L125" s="123">
        <v>3332731.33</v>
      </c>
      <c r="M125" s="149">
        <f t="shared" si="1"/>
        <v>-270156.89999999991</v>
      </c>
      <c r="N125" s="149" t="s">
        <v>716</v>
      </c>
      <c r="P125" s="49"/>
    </row>
    <row r="126" spans="1:16" s="36" customFormat="1" ht="12" customHeight="1" x14ac:dyDescent="0.2">
      <c r="A126" s="147">
        <v>115</v>
      </c>
      <c r="B126" s="50" t="s">
        <v>140</v>
      </c>
      <c r="C126" s="46"/>
      <c r="D126" s="35"/>
      <c r="E126" s="47"/>
      <c r="F126" s="51"/>
      <c r="G126" s="123">
        <v>4758994.0199999996</v>
      </c>
      <c r="H126" s="123">
        <v>4758994.0199999996</v>
      </c>
      <c r="I126" s="123">
        <v>4758994.0199999996</v>
      </c>
      <c r="J126" s="46">
        <v>3973024.65</v>
      </c>
      <c r="K126" s="123">
        <v>3973024.65</v>
      </c>
      <c r="L126" s="123">
        <v>3973024.65</v>
      </c>
      <c r="M126" s="149">
        <f t="shared" si="1"/>
        <v>0</v>
      </c>
      <c r="N126" s="48"/>
      <c r="P126" s="49"/>
    </row>
    <row r="127" spans="1:16" s="36" customFormat="1" ht="12" customHeight="1" x14ac:dyDescent="0.2">
      <c r="A127" s="147">
        <v>116</v>
      </c>
      <c r="B127" s="50" t="s">
        <v>377</v>
      </c>
      <c r="C127" s="46"/>
      <c r="D127" s="35"/>
      <c r="E127" s="47"/>
      <c r="F127" s="51"/>
      <c r="G127" s="123">
        <v>8708941.9600000009</v>
      </c>
      <c r="H127" s="123">
        <v>8708941.9600000009</v>
      </c>
      <c r="I127" s="123">
        <v>8708941.9600000009</v>
      </c>
      <c r="J127" s="46">
        <v>8708941.9600000009</v>
      </c>
      <c r="K127" s="123">
        <v>6793387.5700000003</v>
      </c>
      <c r="L127" s="123">
        <v>6793387.5700000003</v>
      </c>
      <c r="M127" s="149">
        <f t="shared" si="1"/>
        <v>0</v>
      </c>
      <c r="N127" s="48"/>
      <c r="P127" s="49"/>
    </row>
    <row r="128" spans="1:16" s="36" customFormat="1" ht="12" customHeight="1" x14ac:dyDescent="0.2">
      <c r="A128" s="147">
        <v>117</v>
      </c>
      <c r="B128" s="50" t="s">
        <v>650</v>
      </c>
      <c r="C128" s="46"/>
      <c r="D128" s="35"/>
      <c r="E128" s="47"/>
      <c r="F128" s="51"/>
      <c r="G128" s="123">
        <v>2388791.83</v>
      </c>
      <c r="H128" s="123">
        <v>2388791.83</v>
      </c>
      <c r="I128" s="123">
        <v>2388791.83</v>
      </c>
      <c r="J128" s="46">
        <v>1996979.29</v>
      </c>
      <c r="K128" s="123">
        <v>1996979.29</v>
      </c>
      <c r="L128" s="123">
        <v>1996979.29</v>
      </c>
      <c r="M128" s="149">
        <f t="shared" si="1"/>
        <v>0</v>
      </c>
      <c r="N128" s="48"/>
      <c r="P128" s="49"/>
    </row>
    <row r="129" spans="1:16" s="36" customFormat="1" ht="12" customHeight="1" x14ac:dyDescent="0.2">
      <c r="A129" s="147">
        <v>118</v>
      </c>
      <c r="B129" s="50" t="s">
        <v>651</v>
      </c>
      <c r="C129" s="46"/>
      <c r="D129" s="35"/>
      <c r="E129" s="47"/>
      <c r="F129" s="51"/>
      <c r="G129" s="123">
        <v>4003995.17</v>
      </c>
      <c r="H129" s="123">
        <v>4003995.17</v>
      </c>
      <c r="I129" s="123">
        <v>4003995.17</v>
      </c>
      <c r="J129" s="46">
        <v>4003995.17</v>
      </c>
      <c r="K129" s="123">
        <v>3575433.23</v>
      </c>
      <c r="L129" s="123">
        <v>3575433.23</v>
      </c>
      <c r="M129" s="149">
        <f t="shared" si="1"/>
        <v>0</v>
      </c>
      <c r="N129" s="48"/>
      <c r="P129" s="49"/>
    </row>
    <row r="130" spans="1:16" s="36" customFormat="1" ht="12" customHeight="1" x14ac:dyDescent="0.2">
      <c r="A130" s="147">
        <v>119</v>
      </c>
      <c r="B130" s="50" t="s">
        <v>652</v>
      </c>
      <c r="C130" s="46"/>
      <c r="D130" s="35"/>
      <c r="E130" s="47"/>
      <c r="F130" s="51"/>
      <c r="G130" s="123">
        <v>6007521.6699999999</v>
      </c>
      <c r="H130" s="123">
        <v>6007521.6699999999</v>
      </c>
      <c r="I130" s="123">
        <v>6007521.6699999999</v>
      </c>
      <c r="J130" s="46">
        <v>5692607.9199999999</v>
      </c>
      <c r="K130" s="123">
        <v>5692607.9199999999</v>
      </c>
      <c r="L130" s="123">
        <v>5692607.9199999999</v>
      </c>
      <c r="M130" s="149">
        <f t="shared" si="1"/>
        <v>0</v>
      </c>
      <c r="N130" s="48"/>
      <c r="P130" s="49"/>
    </row>
    <row r="131" spans="1:16" s="36" customFormat="1" ht="12" customHeight="1" x14ac:dyDescent="0.2">
      <c r="A131" s="147">
        <v>120</v>
      </c>
      <c r="B131" s="50" t="s">
        <v>654</v>
      </c>
      <c r="C131" s="46"/>
      <c r="D131" s="35"/>
      <c r="E131" s="47"/>
      <c r="F131" s="51"/>
      <c r="G131" s="123">
        <v>3708598.43</v>
      </c>
      <c r="H131" s="123">
        <v>3708598.43</v>
      </c>
      <c r="I131" s="123">
        <v>3708598.43</v>
      </c>
      <c r="J131" s="46">
        <v>3708598.43</v>
      </c>
      <c r="K131" s="123">
        <v>3526592.61</v>
      </c>
      <c r="L131" s="123">
        <v>3526592.61</v>
      </c>
      <c r="M131" s="149">
        <f t="shared" si="1"/>
        <v>0</v>
      </c>
      <c r="N131" s="48"/>
      <c r="P131" s="49"/>
    </row>
    <row r="132" spans="1:16" s="36" customFormat="1" ht="12" customHeight="1" x14ac:dyDescent="0.2">
      <c r="A132" s="147">
        <v>121</v>
      </c>
      <c r="B132" s="50" t="s">
        <v>655</v>
      </c>
      <c r="C132" s="46"/>
      <c r="D132" s="35"/>
      <c r="E132" s="47"/>
      <c r="F132" s="51"/>
      <c r="G132" s="123">
        <v>3583810.3</v>
      </c>
      <c r="H132" s="123">
        <v>3583810.3</v>
      </c>
      <c r="I132" s="123">
        <v>3583810.3</v>
      </c>
      <c r="J132" s="46">
        <v>3583810.3</v>
      </c>
      <c r="K132" s="123">
        <v>3583810.3</v>
      </c>
      <c r="L132" s="123">
        <v>3320075.75</v>
      </c>
      <c r="M132" s="149">
        <f t="shared" si="1"/>
        <v>-263734.54999999981</v>
      </c>
      <c r="N132" s="149" t="s">
        <v>716</v>
      </c>
      <c r="P132" s="49"/>
    </row>
    <row r="133" spans="1:16" s="36" customFormat="1" ht="12" customHeight="1" x14ac:dyDescent="0.2">
      <c r="A133" s="147">
        <v>122</v>
      </c>
      <c r="B133" s="50" t="s">
        <v>656</v>
      </c>
      <c r="C133" s="46"/>
      <c r="D133" s="35"/>
      <c r="E133" s="47"/>
      <c r="F133" s="51"/>
      <c r="G133" s="123">
        <v>5829433.6699999999</v>
      </c>
      <c r="H133" s="123">
        <v>5829433.6699999999</v>
      </c>
      <c r="I133" s="123">
        <v>5829433.6699999999</v>
      </c>
      <c r="J133" s="46">
        <v>5829433.6699999999</v>
      </c>
      <c r="K133" s="123">
        <v>5829433.6699999999</v>
      </c>
      <c r="L133" s="123">
        <v>4648184.2</v>
      </c>
      <c r="M133" s="149">
        <f t="shared" si="1"/>
        <v>-1181249.4699999997</v>
      </c>
      <c r="N133" s="149" t="s">
        <v>716</v>
      </c>
      <c r="P133" s="49"/>
    </row>
    <row r="134" spans="1:16" s="36" customFormat="1" ht="12" customHeight="1" x14ac:dyDescent="0.2">
      <c r="A134" s="147">
        <v>123</v>
      </c>
      <c r="B134" s="50" t="s">
        <v>657</v>
      </c>
      <c r="C134" s="46"/>
      <c r="D134" s="35"/>
      <c r="E134" s="47"/>
      <c r="F134" s="51"/>
      <c r="G134" s="123">
        <v>4724423.67</v>
      </c>
      <c r="H134" s="123">
        <v>4724423.67</v>
      </c>
      <c r="I134" s="123">
        <v>4724423.67</v>
      </c>
      <c r="J134" s="46">
        <v>3453046.86</v>
      </c>
      <c r="K134" s="123">
        <v>3453046.86</v>
      </c>
      <c r="L134" s="123">
        <v>3453046.86</v>
      </c>
      <c r="M134" s="149">
        <f t="shared" si="1"/>
        <v>0</v>
      </c>
      <c r="N134" s="48"/>
      <c r="P134" s="49"/>
    </row>
    <row r="135" spans="1:16" s="36" customFormat="1" ht="12" customHeight="1" x14ac:dyDescent="0.2">
      <c r="A135" s="147">
        <v>124</v>
      </c>
      <c r="B135" s="50" t="s">
        <v>658</v>
      </c>
      <c r="C135" s="46"/>
      <c r="D135" s="35"/>
      <c r="E135" s="47"/>
      <c r="F135" s="51"/>
      <c r="G135" s="123">
        <v>3423682.98</v>
      </c>
      <c r="H135" s="123">
        <v>3423682.98</v>
      </c>
      <c r="I135" s="123">
        <v>3423682.98</v>
      </c>
      <c r="J135" s="46">
        <v>3423682.98</v>
      </c>
      <c r="K135" s="123">
        <v>3021627.71</v>
      </c>
      <c r="L135" s="123">
        <v>3021627.71</v>
      </c>
      <c r="M135" s="149">
        <f t="shared" si="1"/>
        <v>0</v>
      </c>
      <c r="N135" s="48"/>
      <c r="P135" s="49"/>
    </row>
    <row r="136" spans="1:16" s="36" customFormat="1" ht="13.5" customHeight="1" x14ac:dyDescent="0.2">
      <c r="A136" s="147">
        <v>125</v>
      </c>
      <c r="B136" s="50" t="s">
        <v>386</v>
      </c>
      <c r="C136" s="52"/>
      <c r="D136" s="52"/>
      <c r="E136" s="53"/>
      <c r="F136" s="53"/>
      <c r="G136" s="123">
        <v>9984103.3499999996</v>
      </c>
      <c r="H136" s="123">
        <v>9984103.3499999996</v>
      </c>
      <c r="I136" s="123">
        <v>9984103.3499999996</v>
      </c>
      <c r="J136" s="46">
        <v>9984103.3499999996</v>
      </c>
      <c r="K136" s="123">
        <v>9349634.1999999993</v>
      </c>
      <c r="L136" s="123">
        <v>9349634.1999999993</v>
      </c>
      <c r="M136" s="149">
        <f t="shared" si="1"/>
        <v>0</v>
      </c>
      <c r="N136" s="48"/>
      <c r="P136" s="49"/>
    </row>
    <row r="137" spans="1:16" s="36" customFormat="1" ht="12" customHeight="1" x14ac:dyDescent="0.2">
      <c r="A137" s="147">
        <v>126</v>
      </c>
      <c r="B137" s="50" t="s">
        <v>666</v>
      </c>
      <c r="C137" s="52"/>
      <c r="D137" s="52"/>
      <c r="E137" s="53"/>
      <c r="F137" s="53"/>
      <c r="G137" s="123">
        <v>3207401.28</v>
      </c>
      <c r="H137" s="123">
        <v>3207401.28</v>
      </c>
      <c r="I137" s="123">
        <v>3207401.28</v>
      </c>
      <c r="J137" s="46">
        <v>3207401.28</v>
      </c>
      <c r="K137" s="123">
        <v>3106806.56</v>
      </c>
      <c r="L137" s="123">
        <v>3106806.56</v>
      </c>
      <c r="M137" s="149">
        <f t="shared" si="1"/>
        <v>0</v>
      </c>
      <c r="N137" s="48"/>
      <c r="P137" s="49"/>
    </row>
    <row r="138" spans="1:16" s="36" customFormat="1" ht="12" customHeight="1" x14ac:dyDescent="0.2">
      <c r="A138" s="147">
        <v>127</v>
      </c>
      <c r="B138" s="50" t="s">
        <v>668</v>
      </c>
      <c r="C138" s="52"/>
      <c r="D138" s="52"/>
      <c r="E138" s="53"/>
      <c r="F138" s="53"/>
      <c r="G138" s="123">
        <v>7802274.5800000001</v>
      </c>
      <c r="H138" s="123">
        <v>7802274.5800000001</v>
      </c>
      <c r="I138" s="123">
        <v>7802274.5800000001</v>
      </c>
      <c r="J138" s="46">
        <v>7802274.5800000001</v>
      </c>
      <c r="K138" s="123">
        <v>7609997.46</v>
      </c>
      <c r="L138" s="123">
        <v>7609997.46</v>
      </c>
      <c r="M138" s="149">
        <f t="shared" si="1"/>
        <v>0</v>
      </c>
      <c r="N138" s="48"/>
      <c r="P138" s="49"/>
    </row>
    <row r="139" spans="1:16" s="36" customFormat="1" ht="12" customHeight="1" x14ac:dyDescent="0.2">
      <c r="A139" s="147">
        <v>128</v>
      </c>
      <c r="B139" s="50" t="s">
        <v>672</v>
      </c>
      <c r="C139" s="52"/>
      <c r="D139" s="52"/>
      <c r="E139" s="53"/>
      <c r="F139" s="53"/>
      <c r="G139" s="123">
        <v>981705.99</v>
      </c>
      <c r="H139" s="123">
        <v>981705.99</v>
      </c>
      <c r="I139" s="123">
        <v>1023387.89</v>
      </c>
      <c r="J139" s="46">
        <v>1023387.89</v>
      </c>
      <c r="K139" s="123">
        <v>1023387.89</v>
      </c>
      <c r="L139" s="123">
        <v>1023387.89</v>
      </c>
      <c r="M139" s="149">
        <f t="shared" si="1"/>
        <v>0</v>
      </c>
      <c r="N139" s="48"/>
      <c r="P139" s="49"/>
    </row>
    <row r="140" spans="1:16" s="36" customFormat="1" ht="12.75" customHeight="1" x14ac:dyDescent="0.2">
      <c r="A140" s="147">
        <v>129</v>
      </c>
      <c r="B140" s="50" t="s">
        <v>676</v>
      </c>
      <c r="C140" s="52"/>
      <c r="D140" s="63"/>
      <c r="E140" s="53"/>
      <c r="F140" s="53"/>
      <c r="G140" s="123">
        <v>6563307.8300000001</v>
      </c>
      <c r="H140" s="123">
        <v>6563307.8300000001</v>
      </c>
      <c r="I140" s="123">
        <v>6968045.4199999999</v>
      </c>
      <c r="J140" s="46">
        <v>6968045.4199999999</v>
      </c>
      <c r="K140" s="123">
        <v>6968045.4199999999</v>
      </c>
      <c r="L140" s="123">
        <v>6968045.4199999999</v>
      </c>
      <c r="M140" s="149">
        <f t="shared" si="1"/>
        <v>0</v>
      </c>
      <c r="N140" s="48"/>
      <c r="P140" s="49"/>
    </row>
    <row r="141" spans="1:16" s="36" customFormat="1" ht="12" customHeight="1" x14ac:dyDescent="0.2">
      <c r="A141" s="147">
        <v>130</v>
      </c>
      <c r="B141" s="50" t="s">
        <v>678</v>
      </c>
      <c r="C141" s="52"/>
      <c r="D141" s="52"/>
      <c r="E141" s="53"/>
      <c r="F141" s="53"/>
      <c r="G141" s="123">
        <v>5467494.8399999999</v>
      </c>
      <c r="H141" s="123">
        <v>5467494.8399999999</v>
      </c>
      <c r="I141" s="123">
        <v>5467494.8399999999</v>
      </c>
      <c r="J141" s="46">
        <v>5467494.8399999999</v>
      </c>
      <c r="K141" s="123">
        <v>5310414.5</v>
      </c>
      <c r="L141" s="123">
        <v>5310414.5</v>
      </c>
      <c r="M141" s="149">
        <f t="shared" ref="M141:M159" si="2">L141-K141</f>
        <v>0</v>
      </c>
      <c r="N141" s="48"/>
      <c r="P141" s="49"/>
    </row>
    <row r="142" spans="1:16" s="36" customFormat="1" ht="12" customHeight="1" x14ac:dyDescent="0.2">
      <c r="A142" s="147">
        <v>131</v>
      </c>
      <c r="B142" s="50" t="s">
        <v>681</v>
      </c>
      <c r="C142" s="52">
        <v>3206</v>
      </c>
      <c r="D142" s="52"/>
      <c r="E142" s="53"/>
      <c r="F142" s="53"/>
      <c r="G142" s="123">
        <v>5480750.5700000003</v>
      </c>
      <c r="H142" s="123">
        <v>5480750.5700000003</v>
      </c>
      <c r="I142" s="123">
        <v>5480750.5700000003</v>
      </c>
      <c r="J142" s="46">
        <v>5480750.5700000003</v>
      </c>
      <c r="K142" s="123">
        <v>5480750.5700000003</v>
      </c>
      <c r="L142" s="123">
        <v>4278770.0599999996</v>
      </c>
      <c r="M142" s="149">
        <f t="shared" si="2"/>
        <v>-1201980.5100000007</v>
      </c>
      <c r="N142" s="149" t="s">
        <v>716</v>
      </c>
      <c r="P142" s="49"/>
    </row>
    <row r="143" spans="1:16" s="36" customFormat="1" ht="12" customHeight="1" x14ac:dyDescent="0.2">
      <c r="A143" s="147">
        <v>132</v>
      </c>
      <c r="B143" s="50" t="s">
        <v>683</v>
      </c>
      <c r="C143" s="52"/>
      <c r="D143" s="52"/>
      <c r="E143" s="53"/>
      <c r="F143" s="53"/>
      <c r="G143" s="123">
        <v>4565859.29</v>
      </c>
      <c r="H143" s="123">
        <v>4565859.29</v>
      </c>
      <c r="I143" s="123">
        <v>4565859.29</v>
      </c>
      <c r="J143" s="46">
        <v>4565859.29</v>
      </c>
      <c r="K143" s="123">
        <v>4565859.29</v>
      </c>
      <c r="L143" s="123">
        <v>3319975.65</v>
      </c>
      <c r="M143" s="149">
        <f t="shared" si="2"/>
        <v>-1245883.6400000001</v>
      </c>
      <c r="N143" s="149" t="s">
        <v>716</v>
      </c>
      <c r="P143" s="49"/>
    </row>
    <row r="144" spans="1:16" s="36" customFormat="1" ht="12" customHeight="1" x14ac:dyDescent="0.2">
      <c r="A144" s="147">
        <v>133</v>
      </c>
      <c r="B144" s="50" t="s">
        <v>684</v>
      </c>
      <c r="C144" s="52"/>
      <c r="D144" s="52"/>
      <c r="E144" s="53"/>
      <c r="F144" s="53"/>
      <c r="G144" s="123">
        <v>2282929.64</v>
      </c>
      <c r="H144" s="123">
        <v>2282929.64</v>
      </c>
      <c r="I144" s="123">
        <v>2282929.64</v>
      </c>
      <c r="J144" s="46">
        <v>2282929.64</v>
      </c>
      <c r="K144" s="123">
        <v>2282929.64</v>
      </c>
      <c r="L144" s="123">
        <v>1715014.1</v>
      </c>
      <c r="M144" s="149">
        <f t="shared" si="2"/>
        <v>-567915.54</v>
      </c>
      <c r="N144" s="149" t="s">
        <v>716</v>
      </c>
      <c r="P144" s="49"/>
    </row>
    <row r="145" spans="1:16" s="36" customFormat="1" ht="12.75" customHeight="1" x14ac:dyDescent="0.2">
      <c r="A145" s="147">
        <v>134</v>
      </c>
      <c r="B145" s="50" t="s">
        <v>685</v>
      </c>
      <c r="C145" s="52"/>
      <c r="D145" s="52"/>
      <c r="E145" s="53"/>
      <c r="F145" s="53"/>
      <c r="G145" s="123">
        <v>4396211.26</v>
      </c>
      <c r="H145" s="123">
        <v>4396211.26</v>
      </c>
      <c r="I145" s="123">
        <v>4396211.26</v>
      </c>
      <c r="J145" s="46">
        <v>4396211.26</v>
      </c>
      <c r="K145" s="123">
        <v>3938415.08</v>
      </c>
      <c r="L145" s="123">
        <v>3938415.08</v>
      </c>
      <c r="M145" s="149">
        <f t="shared" si="2"/>
        <v>0</v>
      </c>
      <c r="N145" s="48"/>
      <c r="O145" s="49"/>
      <c r="P145" s="49"/>
    </row>
    <row r="146" spans="1:16" s="36" customFormat="1" ht="12" customHeight="1" x14ac:dyDescent="0.2">
      <c r="A146" s="147">
        <v>135</v>
      </c>
      <c r="B146" s="50" t="s">
        <v>697</v>
      </c>
      <c r="C146" s="52"/>
      <c r="D146" s="52"/>
      <c r="E146" s="53"/>
      <c r="F146" s="53"/>
      <c r="G146" s="123">
        <v>306299</v>
      </c>
      <c r="H146" s="123">
        <v>306299</v>
      </c>
      <c r="I146" s="123">
        <v>306299</v>
      </c>
      <c r="J146" s="46">
        <v>306299</v>
      </c>
      <c r="K146" s="123">
        <v>306299</v>
      </c>
      <c r="L146" s="123">
        <v>306299</v>
      </c>
      <c r="M146" s="149">
        <f t="shared" si="2"/>
        <v>0</v>
      </c>
      <c r="N146" s="46"/>
      <c r="P146" s="49"/>
    </row>
    <row r="147" spans="1:16" s="36" customFormat="1" ht="11.25" customHeight="1" x14ac:dyDescent="0.2">
      <c r="A147" s="147">
        <v>136</v>
      </c>
      <c r="B147" s="50" t="s">
        <v>675</v>
      </c>
      <c r="C147" s="52"/>
      <c r="D147" s="52"/>
      <c r="E147" s="53"/>
      <c r="F147" s="53"/>
      <c r="G147" s="123"/>
      <c r="H147" s="123">
        <v>109195.64</v>
      </c>
      <c r="I147" s="123">
        <v>109195.64</v>
      </c>
      <c r="J147" s="46">
        <v>109195.64</v>
      </c>
      <c r="K147" s="123">
        <v>109195.64</v>
      </c>
      <c r="L147" s="123">
        <v>109195.64</v>
      </c>
      <c r="M147" s="149">
        <f t="shared" si="2"/>
        <v>0</v>
      </c>
      <c r="N147" s="46"/>
      <c r="P147" s="49"/>
    </row>
    <row r="148" spans="1:16" s="36" customFormat="1" ht="11.25" customHeight="1" x14ac:dyDescent="0.2">
      <c r="A148" s="147">
        <v>137</v>
      </c>
      <c r="B148" s="50" t="s">
        <v>718</v>
      </c>
      <c r="C148" s="52"/>
      <c r="D148" s="52"/>
      <c r="E148" s="53"/>
      <c r="F148" s="53"/>
      <c r="G148" s="123"/>
      <c r="H148" s="123">
        <v>2426896.7999999998</v>
      </c>
      <c r="I148" s="123">
        <v>2426896.7999999998</v>
      </c>
      <c r="J148" s="46">
        <v>2426896.7999999998</v>
      </c>
      <c r="K148" s="123">
        <v>2426896.7999999998</v>
      </c>
      <c r="L148" s="123">
        <v>2426896.7999999998</v>
      </c>
      <c r="M148" s="149">
        <f t="shared" si="2"/>
        <v>0</v>
      </c>
      <c r="N148" s="46"/>
      <c r="P148" s="49"/>
    </row>
    <row r="149" spans="1:16" s="36" customFormat="1" ht="11.25" customHeight="1" x14ac:dyDescent="0.2">
      <c r="A149" s="147">
        <v>138</v>
      </c>
      <c r="B149" s="50" t="s">
        <v>720</v>
      </c>
      <c r="C149" s="52"/>
      <c r="D149" s="52"/>
      <c r="E149" s="53"/>
      <c r="F149" s="53"/>
      <c r="G149" s="123"/>
      <c r="H149" s="123"/>
      <c r="I149" s="123">
        <v>960432.13</v>
      </c>
      <c r="J149" s="46">
        <v>960432.13</v>
      </c>
      <c r="K149" s="123">
        <v>960432.13</v>
      </c>
      <c r="L149" s="123">
        <v>960432.13</v>
      </c>
      <c r="M149" s="149">
        <f t="shared" si="2"/>
        <v>0</v>
      </c>
      <c r="N149" s="46"/>
      <c r="P149" s="49"/>
    </row>
    <row r="150" spans="1:16" s="36" customFormat="1" ht="11.25" customHeight="1" x14ac:dyDescent="0.2">
      <c r="A150" s="147">
        <v>139</v>
      </c>
      <c r="B150" s="50" t="s">
        <v>727</v>
      </c>
      <c r="C150" s="52"/>
      <c r="D150" s="52"/>
      <c r="E150" s="53"/>
      <c r="F150" s="53"/>
      <c r="G150" s="123"/>
      <c r="H150" s="123"/>
      <c r="I150" s="123">
        <v>0</v>
      </c>
      <c r="J150" s="46">
        <v>1803339</v>
      </c>
      <c r="K150" s="123">
        <v>1803339</v>
      </c>
      <c r="L150" s="123">
        <v>1803339</v>
      </c>
      <c r="M150" s="149">
        <f t="shared" si="2"/>
        <v>0</v>
      </c>
      <c r="N150" s="46"/>
      <c r="P150" s="49"/>
    </row>
    <row r="151" spans="1:16" s="36" customFormat="1" ht="11.25" customHeight="1" x14ac:dyDescent="0.2">
      <c r="A151" s="147">
        <v>140</v>
      </c>
      <c r="B151" s="50" t="s">
        <v>729</v>
      </c>
      <c r="C151" s="52"/>
      <c r="D151" s="52"/>
      <c r="E151" s="53"/>
      <c r="F151" s="53"/>
      <c r="G151" s="123"/>
      <c r="H151" s="123"/>
      <c r="I151" s="123">
        <v>0</v>
      </c>
      <c r="J151" s="46">
        <v>2308979.59</v>
      </c>
      <c r="K151" s="123">
        <v>2308979.59</v>
      </c>
      <c r="L151" s="123">
        <v>2308979.59</v>
      </c>
      <c r="M151" s="149">
        <f t="shared" si="2"/>
        <v>0</v>
      </c>
      <c r="N151" s="46"/>
      <c r="P151" s="49"/>
    </row>
    <row r="152" spans="1:16" s="36" customFormat="1" ht="11.25" customHeight="1" x14ac:dyDescent="0.2">
      <c r="A152" s="147">
        <v>141</v>
      </c>
      <c r="B152" s="50" t="s">
        <v>728</v>
      </c>
      <c r="C152" s="52"/>
      <c r="D152" s="52"/>
      <c r="E152" s="53"/>
      <c r="F152" s="53"/>
      <c r="G152" s="123"/>
      <c r="H152" s="123"/>
      <c r="I152" s="123">
        <v>0</v>
      </c>
      <c r="J152" s="46">
        <v>3869131</v>
      </c>
      <c r="K152" s="123">
        <v>3869131</v>
      </c>
      <c r="L152" s="123">
        <v>3869131</v>
      </c>
      <c r="M152" s="149">
        <f t="shared" si="2"/>
        <v>0</v>
      </c>
      <c r="N152" s="46"/>
      <c r="P152" s="49"/>
    </row>
    <row r="153" spans="1:16" s="36" customFormat="1" ht="11.25" customHeight="1" x14ac:dyDescent="0.2">
      <c r="A153" s="147">
        <v>142</v>
      </c>
      <c r="B153" s="50" t="s">
        <v>730</v>
      </c>
      <c r="C153" s="52"/>
      <c r="D153" s="52"/>
      <c r="E153" s="53"/>
      <c r="F153" s="53"/>
      <c r="G153" s="123"/>
      <c r="H153" s="123"/>
      <c r="I153" s="123">
        <v>0</v>
      </c>
      <c r="J153" s="46">
        <v>3095077.25</v>
      </c>
      <c r="K153" s="123">
        <v>3095077.25</v>
      </c>
      <c r="L153" s="123">
        <v>3095077.25</v>
      </c>
      <c r="M153" s="149">
        <f t="shared" si="2"/>
        <v>0</v>
      </c>
      <c r="N153" s="46"/>
      <c r="P153" s="49"/>
    </row>
    <row r="154" spans="1:16" s="36" customFormat="1" ht="11.25" customHeight="1" x14ac:dyDescent="0.2">
      <c r="A154" s="147">
        <v>143</v>
      </c>
      <c r="B154" s="50" t="s">
        <v>731</v>
      </c>
      <c r="C154" s="52"/>
      <c r="D154" s="52"/>
      <c r="E154" s="53"/>
      <c r="F154" s="53"/>
      <c r="G154" s="123"/>
      <c r="H154" s="123"/>
      <c r="I154" s="123">
        <v>0</v>
      </c>
      <c r="J154" s="46">
        <v>4055545.75</v>
      </c>
      <c r="K154" s="123">
        <v>4055545.75</v>
      </c>
      <c r="L154" s="123">
        <v>4055545.75</v>
      </c>
      <c r="M154" s="149">
        <f t="shared" si="2"/>
        <v>0</v>
      </c>
      <c r="N154" s="46"/>
      <c r="P154" s="49"/>
    </row>
    <row r="155" spans="1:16" s="36" customFormat="1" ht="11.25" customHeight="1" x14ac:dyDescent="0.2">
      <c r="A155" s="147">
        <v>144</v>
      </c>
      <c r="B155" s="50" t="s">
        <v>661</v>
      </c>
      <c r="C155" s="52"/>
      <c r="D155" s="52"/>
      <c r="E155" s="53"/>
      <c r="F155" s="53"/>
      <c r="G155" s="123"/>
      <c r="H155" s="123"/>
      <c r="I155" s="123">
        <v>0</v>
      </c>
      <c r="J155" s="46">
        <v>904569.06</v>
      </c>
      <c r="K155" s="123">
        <v>904569.06</v>
      </c>
      <c r="L155" s="123">
        <v>904569.06</v>
      </c>
      <c r="M155" s="149">
        <f t="shared" si="2"/>
        <v>0</v>
      </c>
      <c r="N155" s="46"/>
      <c r="P155" s="49"/>
    </row>
    <row r="156" spans="1:16" s="36" customFormat="1" ht="12.75" customHeight="1" x14ac:dyDescent="0.2">
      <c r="A156" s="147">
        <v>145</v>
      </c>
      <c r="B156" s="50" t="s">
        <v>745</v>
      </c>
      <c r="C156" s="52"/>
      <c r="D156" s="52"/>
      <c r="E156" s="53"/>
      <c r="F156" s="53"/>
      <c r="G156" s="123"/>
      <c r="H156" s="123"/>
      <c r="I156" s="123">
        <v>0</v>
      </c>
      <c r="J156" s="123">
        <v>0</v>
      </c>
      <c r="K156" s="123">
        <v>5101712</v>
      </c>
      <c r="L156" s="123">
        <v>5101712</v>
      </c>
      <c r="M156" s="149">
        <f t="shared" si="2"/>
        <v>0</v>
      </c>
      <c r="N156" s="46"/>
      <c r="P156" s="49"/>
    </row>
    <row r="157" spans="1:16" s="36" customFormat="1" ht="12" customHeight="1" x14ac:dyDescent="0.2">
      <c r="A157" s="147">
        <v>146</v>
      </c>
      <c r="B157" s="50" t="s">
        <v>746</v>
      </c>
      <c r="C157" s="52"/>
      <c r="D157" s="52"/>
      <c r="E157" s="53"/>
      <c r="F157" s="53"/>
      <c r="G157" s="123"/>
      <c r="H157" s="123"/>
      <c r="I157" s="123">
        <v>0</v>
      </c>
      <c r="J157" s="123">
        <v>0</v>
      </c>
      <c r="K157" s="123">
        <v>3519695.81</v>
      </c>
      <c r="L157" s="123">
        <v>3519695.81</v>
      </c>
      <c r="M157" s="149">
        <f t="shared" si="2"/>
        <v>0</v>
      </c>
      <c r="N157" s="46"/>
      <c r="P157" s="49"/>
    </row>
    <row r="158" spans="1:16" s="36" customFormat="1" ht="10.5" customHeight="1" x14ac:dyDescent="0.2">
      <c r="A158" s="147">
        <v>147</v>
      </c>
      <c r="B158" s="50" t="s">
        <v>749</v>
      </c>
      <c r="C158" s="52"/>
      <c r="D158" s="52"/>
      <c r="E158" s="53"/>
      <c r="F158" s="53"/>
      <c r="G158" s="123"/>
      <c r="H158" s="123"/>
      <c r="I158" s="123"/>
      <c r="J158" s="123">
        <v>0</v>
      </c>
      <c r="K158" s="123">
        <v>6058688.4000000004</v>
      </c>
      <c r="L158" s="123">
        <v>6058688.4000000004</v>
      </c>
      <c r="M158" s="149">
        <f t="shared" si="2"/>
        <v>0</v>
      </c>
      <c r="N158" s="46"/>
      <c r="P158" s="49"/>
    </row>
    <row r="159" spans="1:16" s="36" customFormat="1" ht="42" customHeight="1" x14ac:dyDescent="0.2">
      <c r="A159" s="147"/>
      <c r="B159" s="50" t="s">
        <v>353</v>
      </c>
      <c r="C159" s="52"/>
      <c r="D159" s="52"/>
      <c r="E159" s="53"/>
      <c r="F159" s="53"/>
      <c r="G159" s="123"/>
      <c r="H159" s="123"/>
      <c r="I159" s="123"/>
      <c r="J159" s="123"/>
      <c r="K159" s="123">
        <v>0</v>
      </c>
      <c r="L159" s="123">
        <v>1444152</v>
      </c>
      <c r="M159" s="149">
        <f t="shared" si="2"/>
        <v>1444152</v>
      </c>
      <c r="N159" s="148" t="s">
        <v>719</v>
      </c>
      <c r="P159" s="49"/>
    </row>
    <row r="160" spans="1:16" s="36" customFormat="1" ht="28.5" customHeight="1" x14ac:dyDescent="0.2">
      <c r="A160" s="237" t="s">
        <v>173</v>
      </c>
      <c r="B160" s="237"/>
      <c r="C160" s="123">
        <v>30649.599999999999</v>
      </c>
      <c r="D160" s="70"/>
      <c r="E160" s="123"/>
      <c r="F160" s="123"/>
      <c r="G160" s="123">
        <f>SUM(G12:G148)</f>
        <v>661810781.27000022</v>
      </c>
      <c r="H160" s="123">
        <f>SUM(H12:H149)</f>
        <v>654747774.7900002</v>
      </c>
      <c r="I160" s="123">
        <f>SUM(I12:I157)</f>
        <v>644976154.44000006</v>
      </c>
      <c r="J160" s="123">
        <f>SUM(J12:J158)</f>
        <v>643665089.94999993</v>
      </c>
      <c r="K160" s="123">
        <f>SUM(K12:K159)</f>
        <v>643084203.32000005</v>
      </c>
      <c r="L160" s="146">
        <f>SUM(L12:L159)</f>
        <v>631110019.66000009</v>
      </c>
      <c r="M160" s="146">
        <f>SUM(M12:M159)</f>
        <v>-11974183.66</v>
      </c>
      <c r="N160" s="123"/>
    </row>
    <row r="161" spans="1:15" s="36" customFormat="1" ht="12" customHeight="1" x14ac:dyDescent="0.2">
      <c r="A161" s="205" t="s">
        <v>175</v>
      </c>
      <c r="B161" s="208"/>
      <c r="C161" s="208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</row>
    <row r="162" spans="1:15" s="36" customFormat="1" ht="12.75" customHeight="1" x14ac:dyDescent="0.2">
      <c r="A162" s="44">
        <v>148</v>
      </c>
      <c r="B162" s="54" t="s">
        <v>313</v>
      </c>
      <c r="C162" s="57"/>
      <c r="D162" s="52"/>
      <c r="E162" s="58"/>
      <c r="F162" s="58"/>
      <c r="G162" s="123">
        <v>3543386.29</v>
      </c>
      <c r="H162" s="123">
        <v>3543386.29</v>
      </c>
      <c r="I162" s="123">
        <f>H162</f>
        <v>3543386.29</v>
      </c>
      <c r="J162" s="123">
        <v>4812390.29</v>
      </c>
      <c r="K162" s="123">
        <v>4812390.29</v>
      </c>
      <c r="L162" s="123">
        <v>4785435.97</v>
      </c>
      <c r="M162" s="149">
        <f>L162-K162</f>
        <v>-26954.320000000298</v>
      </c>
      <c r="N162" s="149" t="s">
        <v>716</v>
      </c>
    </row>
    <row r="163" spans="1:15" s="36" customFormat="1" ht="12" customHeight="1" x14ac:dyDescent="0.2">
      <c r="A163" s="44">
        <v>149</v>
      </c>
      <c r="B163" s="54" t="s">
        <v>589</v>
      </c>
      <c r="C163" s="57"/>
      <c r="D163" s="52"/>
      <c r="E163" s="58"/>
      <c r="F163" s="58"/>
      <c r="G163" s="123">
        <v>3017903.44</v>
      </c>
      <c r="H163" s="123">
        <v>3017903.44</v>
      </c>
      <c r="I163" s="123">
        <f>H163</f>
        <v>3017903.44</v>
      </c>
      <c r="J163" s="123">
        <v>3017903.44</v>
      </c>
      <c r="K163" s="123">
        <v>3017903.44</v>
      </c>
      <c r="L163" s="123">
        <v>2873188.55</v>
      </c>
      <c r="M163" s="149">
        <f>L163-K163</f>
        <v>-144714.89000000013</v>
      </c>
      <c r="N163" s="149" t="s">
        <v>716</v>
      </c>
    </row>
    <row r="164" spans="1:15" s="36" customFormat="1" ht="12" customHeight="1" x14ac:dyDescent="0.2">
      <c r="A164" s="147">
        <v>150</v>
      </c>
      <c r="B164" s="54" t="s">
        <v>593</v>
      </c>
      <c r="C164" s="57"/>
      <c r="D164" s="52"/>
      <c r="E164" s="58"/>
      <c r="F164" s="58"/>
      <c r="G164" s="123">
        <v>3914961.37</v>
      </c>
      <c r="H164" s="123">
        <v>3914961.37</v>
      </c>
      <c r="I164" s="123">
        <f>H164</f>
        <v>3914961.37</v>
      </c>
      <c r="J164" s="123">
        <v>3914961.37</v>
      </c>
      <c r="K164" s="123">
        <v>2644367.21</v>
      </c>
      <c r="L164" s="123">
        <v>2644367.21</v>
      </c>
      <c r="M164" s="149">
        <f>L164-K164</f>
        <v>0</v>
      </c>
      <c r="N164" s="48"/>
    </row>
    <row r="165" spans="1:15" s="36" customFormat="1" ht="12" customHeight="1" x14ac:dyDescent="0.2">
      <c r="A165" s="147">
        <v>151</v>
      </c>
      <c r="B165" s="54" t="s">
        <v>596</v>
      </c>
      <c r="C165" s="57"/>
      <c r="D165" s="52"/>
      <c r="E165" s="58"/>
      <c r="F165" s="58"/>
      <c r="G165" s="123">
        <v>4106526.64</v>
      </c>
      <c r="H165" s="123">
        <v>4106526.64</v>
      </c>
      <c r="I165" s="123">
        <f>H165</f>
        <v>4106526.64</v>
      </c>
      <c r="J165" s="123">
        <v>4106526.64</v>
      </c>
      <c r="K165" s="123">
        <v>4106526.64</v>
      </c>
      <c r="L165" s="123">
        <v>3470777.43</v>
      </c>
      <c r="M165" s="149">
        <f>L165-K165</f>
        <v>-635749.21</v>
      </c>
      <c r="N165" s="149" t="s">
        <v>716</v>
      </c>
    </row>
    <row r="166" spans="1:15" s="86" customFormat="1" ht="12" customHeight="1" x14ac:dyDescent="0.2">
      <c r="A166" s="147">
        <v>152</v>
      </c>
      <c r="B166" s="54" t="s">
        <v>587</v>
      </c>
      <c r="C166" s="55"/>
      <c r="D166" s="52"/>
      <c r="E166" s="56"/>
      <c r="F166" s="56"/>
      <c r="G166" s="123">
        <v>6625444.5499999998</v>
      </c>
      <c r="H166" s="123">
        <v>6625444.5499999998</v>
      </c>
      <c r="I166" s="123">
        <f>H166</f>
        <v>6625444.5499999998</v>
      </c>
      <c r="J166" s="123">
        <v>6625444.5499999998</v>
      </c>
      <c r="K166" s="123">
        <v>6625444.5499999998</v>
      </c>
      <c r="L166" s="123">
        <v>4566006.91</v>
      </c>
      <c r="M166" s="149">
        <f>L166-K166</f>
        <v>-2059437.6399999997</v>
      </c>
      <c r="N166" s="149" t="s">
        <v>716</v>
      </c>
    </row>
    <row r="167" spans="1:15" s="36" customFormat="1" ht="26.25" customHeight="1" x14ac:dyDescent="0.2">
      <c r="A167" s="237" t="s">
        <v>176</v>
      </c>
      <c r="B167" s="237"/>
      <c r="C167" s="123">
        <v>0</v>
      </c>
      <c r="D167" s="70"/>
      <c r="E167" s="51"/>
      <c r="F167" s="51"/>
      <c r="G167" s="123">
        <f t="shared" ref="G167:M167" si="3">SUM(G162:G166)</f>
        <v>21208222.290000003</v>
      </c>
      <c r="H167" s="123">
        <f t="shared" si="3"/>
        <v>21208222.290000003</v>
      </c>
      <c r="I167" s="123">
        <f t="shared" si="3"/>
        <v>21208222.290000003</v>
      </c>
      <c r="J167" s="123">
        <f t="shared" si="3"/>
        <v>22477226.290000003</v>
      </c>
      <c r="K167" s="123">
        <f t="shared" si="3"/>
        <v>21206632.130000003</v>
      </c>
      <c r="L167" s="146">
        <f t="shared" si="3"/>
        <v>18339776.07</v>
      </c>
      <c r="M167" s="146">
        <f t="shared" si="3"/>
        <v>-2866856.06</v>
      </c>
      <c r="N167" s="123"/>
    </row>
    <row r="168" spans="1:15" s="36" customFormat="1" ht="12" customHeight="1" x14ac:dyDescent="0.2">
      <c r="A168" s="205" t="s">
        <v>136</v>
      </c>
      <c r="B168" s="208"/>
      <c r="C168" s="208"/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</row>
    <row r="169" spans="1:15" s="36" customFormat="1" ht="12" customHeight="1" x14ac:dyDescent="0.2">
      <c r="A169" s="44">
        <v>153</v>
      </c>
      <c r="B169" s="60" t="s">
        <v>315</v>
      </c>
      <c r="C169" s="79">
        <v>4065.4</v>
      </c>
      <c r="D169" s="52"/>
      <c r="E169" s="80"/>
      <c r="F169" s="80"/>
      <c r="G169" s="123">
        <v>6483994.2999999998</v>
      </c>
      <c r="H169" s="123">
        <v>6483994.2999999998</v>
      </c>
      <c r="I169" s="123">
        <f>H169</f>
        <v>6483994.2999999998</v>
      </c>
      <c r="J169" s="123">
        <v>6483994.2999999998</v>
      </c>
      <c r="K169" s="123">
        <v>5184529.8</v>
      </c>
      <c r="L169" s="123">
        <v>5184529.8</v>
      </c>
      <c r="M169" s="149">
        <f>L169-K169</f>
        <v>0</v>
      </c>
      <c r="N169" s="48"/>
      <c r="O169" s="49"/>
    </row>
    <row r="170" spans="1:15" s="36" customFormat="1" ht="13.5" customHeight="1" x14ac:dyDescent="0.2">
      <c r="A170" s="44">
        <v>154</v>
      </c>
      <c r="B170" s="60" t="s">
        <v>316</v>
      </c>
      <c r="C170" s="79">
        <v>1546</v>
      </c>
      <c r="D170" s="52"/>
      <c r="E170" s="80"/>
      <c r="F170" s="80"/>
      <c r="G170" s="123">
        <v>6839537.8899999997</v>
      </c>
      <c r="H170" s="123">
        <v>6839537.8899999997</v>
      </c>
      <c r="I170" s="123">
        <f>H170</f>
        <v>6839537.8899999997</v>
      </c>
      <c r="J170" s="123">
        <v>6839537.8899999997</v>
      </c>
      <c r="K170" s="123">
        <v>3604203.16</v>
      </c>
      <c r="L170" s="123">
        <v>3417855.04</v>
      </c>
      <c r="M170" s="149">
        <f>L170-K170</f>
        <v>-186348.12000000011</v>
      </c>
      <c r="N170" s="149" t="s">
        <v>716</v>
      </c>
    </row>
    <row r="171" spans="1:15" s="36" customFormat="1" ht="12" customHeight="1" x14ac:dyDescent="0.2">
      <c r="A171" s="44">
        <v>155</v>
      </c>
      <c r="B171" s="60" t="s">
        <v>317</v>
      </c>
      <c r="C171" s="79">
        <v>6406.5</v>
      </c>
      <c r="D171" s="52"/>
      <c r="E171" s="80"/>
      <c r="F171" s="80"/>
      <c r="G171" s="123">
        <v>10078539.6</v>
      </c>
      <c r="H171" s="123">
        <v>10078539.6</v>
      </c>
      <c r="I171" s="123">
        <f>H171</f>
        <v>10078539.6</v>
      </c>
      <c r="J171" s="123">
        <v>10078539.6</v>
      </c>
      <c r="K171" s="123">
        <v>4115685.17</v>
      </c>
      <c r="L171" s="123">
        <v>4095998.5</v>
      </c>
      <c r="M171" s="149">
        <f>L171-K171</f>
        <v>-19686.669999999925</v>
      </c>
      <c r="N171" s="149" t="s">
        <v>716</v>
      </c>
    </row>
    <row r="172" spans="1:15" s="36" customFormat="1" ht="28.5" customHeight="1" x14ac:dyDescent="0.2">
      <c r="A172" s="237" t="s">
        <v>137</v>
      </c>
      <c r="B172" s="237"/>
      <c r="C172" s="123">
        <v>12017.9</v>
      </c>
      <c r="D172" s="70"/>
      <c r="E172" s="51"/>
      <c r="F172" s="51"/>
      <c r="G172" s="123">
        <f t="shared" ref="G172:M172" si="4">SUM(G169:G171)</f>
        <v>23402071.789999999</v>
      </c>
      <c r="H172" s="123">
        <f t="shared" si="4"/>
        <v>23402071.789999999</v>
      </c>
      <c r="I172" s="123">
        <f t="shared" si="4"/>
        <v>23402071.789999999</v>
      </c>
      <c r="J172" s="123">
        <f t="shared" si="4"/>
        <v>23402071.789999999</v>
      </c>
      <c r="K172" s="123">
        <f t="shared" si="4"/>
        <v>12904418.130000001</v>
      </c>
      <c r="L172" s="146">
        <f t="shared" si="4"/>
        <v>12698383.34</v>
      </c>
      <c r="M172" s="146">
        <f t="shared" si="4"/>
        <v>-206034.79000000004</v>
      </c>
      <c r="N172" s="123"/>
    </row>
    <row r="173" spans="1:15" s="36" customFormat="1" ht="12" customHeight="1" x14ac:dyDescent="0.2">
      <c r="A173" s="205" t="s">
        <v>664</v>
      </c>
      <c r="B173" s="208"/>
      <c r="C173" s="208"/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</row>
    <row r="174" spans="1:15" s="36" customFormat="1" ht="12" customHeight="1" x14ac:dyDescent="0.2">
      <c r="A174" s="44">
        <v>156</v>
      </c>
      <c r="B174" s="62" t="s">
        <v>281</v>
      </c>
      <c r="C174" s="79">
        <v>4065.4</v>
      </c>
      <c r="D174" s="52"/>
      <c r="E174" s="80"/>
      <c r="F174" s="80"/>
      <c r="G174" s="123">
        <v>3538843.2</v>
      </c>
      <c r="H174" s="123">
        <v>3538843.2</v>
      </c>
      <c r="I174" s="123">
        <f>H174</f>
        <v>3538843.2</v>
      </c>
      <c r="J174" s="123">
        <v>2535169.17</v>
      </c>
      <c r="K174" s="123">
        <v>2535169.17</v>
      </c>
      <c r="L174" s="123">
        <v>2440958.48</v>
      </c>
      <c r="M174" s="149">
        <f>L174-K174</f>
        <v>-94210.689999999944</v>
      </c>
      <c r="N174" s="149" t="s">
        <v>716</v>
      </c>
      <c r="O174" s="49"/>
    </row>
    <row r="175" spans="1:15" s="36" customFormat="1" ht="13.5" customHeight="1" x14ac:dyDescent="0.2">
      <c r="A175" s="44">
        <v>157</v>
      </c>
      <c r="B175" s="62" t="s">
        <v>282</v>
      </c>
      <c r="C175" s="79">
        <v>1546</v>
      </c>
      <c r="D175" s="52"/>
      <c r="E175" s="80"/>
      <c r="F175" s="80"/>
      <c r="G175" s="123">
        <v>2253576.34</v>
      </c>
      <c r="H175" s="123">
        <v>2550643.54</v>
      </c>
      <c r="I175" s="123">
        <f>H175</f>
        <v>2550643.54</v>
      </c>
      <c r="J175" s="123">
        <v>2550643.54</v>
      </c>
      <c r="K175" s="123">
        <v>2550643.54</v>
      </c>
      <c r="L175" s="123">
        <v>2292086.39</v>
      </c>
      <c r="M175" s="149">
        <f>L175-K175</f>
        <v>-258557.14999999991</v>
      </c>
      <c r="N175" s="149" t="s">
        <v>716</v>
      </c>
    </row>
    <row r="176" spans="1:15" s="36" customFormat="1" ht="12.75" customHeight="1" x14ac:dyDescent="0.2">
      <c r="A176" s="44">
        <v>158</v>
      </c>
      <c r="B176" s="133" t="s">
        <v>75</v>
      </c>
      <c r="C176" s="87"/>
      <c r="D176" s="88"/>
      <c r="E176" s="87"/>
      <c r="F176" s="87"/>
      <c r="G176" s="123">
        <v>2891869.45</v>
      </c>
      <c r="H176" s="123">
        <v>2891869.45</v>
      </c>
      <c r="I176" s="123">
        <f>H176</f>
        <v>2891869.45</v>
      </c>
      <c r="J176" s="123">
        <v>2960336.45</v>
      </c>
      <c r="K176" s="123">
        <v>2961368.52</v>
      </c>
      <c r="L176" s="123">
        <v>2961368.52</v>
      </c>
      <c r="M176" s="149">
        <f>L176-K176</f>
        <v>0</v>
      </c>
      <c r="N176" s="48"/>
    </row>
    <row r="177" spans="1:19" s="36" customFormat="1" ht="12" customHeight="1" x14ac:dyDescent="0.2">
      <c r="A177" s="44">
        <v>159</v>
      </c>
      <c r="B177" s="61" t="s">
        <v>74</v>
      </c>
      <c r="C177" s="123">
        <v>875.6</v>
      </c>
      <c r="D177" s="52"/>
      <c r="E177" s="123"/>
      <c r="F177" s="123"/>
      <c r="G177" s="123">
        <v>3533041.92</v>
      </c>
      <c r="H177" s="123">
        <v>3533041.92</v>
      </c>
      <c r="I177" s="123">
        <f>H177</f>
        <v>3533041.92</v>
      </c>
      <c r="J177" s="123">
        <v>3533041.92</v>
      </c>
      <c r="K177" s="123">
        <v>3604864.74</v>
      </c>
      <c r="L177" s="123">
        <v>3604864.74</v>
      </c>
      <c r="M177" s="149">
        <f>L177-K177</f>
        <v>0</v>
      </c>
      <c r="N177" s="48"/>
    </row>
    <row r="178" spans="1:19" s="36" customFormat="1" ht="12.75" customHeight="1" x14ac:dyDescent="0.2">
      <c r="A178" s="44">
        <v>160</v>
      </c>
      <c r="B178" s="61" t="s">
        <v>732</v>
      </c>
      <c r="C178" s="123"/>
      <c r="D178" s="52"/>
      <c r="E178" s="123"/>
      <c r="F178" s="123"/>
      <c r="G178" s="123"/>
      <c r="H178" s="123"/>
      <c r="I178" s="123"/>
      <c r="J178" s="123">
        <v>1861279</v>
      </c>
      <c r="K178" s="123">
        <v>1861279</v>
      </c>
      <c r="L178" s="123">
        <v>1861279</v>
      </c>
      <c r="M178" s="149">
        <f>L178-K178</f>
        <v>0</v>
      </c>
      <c r="N178" s="48"/>
    </row>
    <row r="179" spans="1:19" s="36" customFormat="1" ht="29.25" customHeight="1" x14ac:dyDescent="0.2">
      <c r="A179" s="237" t="s">
        <v>663</v>
      </c>
      <c r="B179" s="237"/>
      <c r="C179" s="123">
        <v>5611.4</v>
      </c>
      <c r="D179" s="70"/>
      <c r="E179" s="51"/>
      <c r="F179" s="51"/>
      <c r="G179" s="123">
        <f>SUM(G174:G177)</f>
        <v>12217330.91</v>
      </c>
      <c r="H179" s="123">
        <f>SUM(H174:H177)</f>
        <v>12514398.110000001</v>
      </c>
      <c r="I179" s="123">
        <f>SUM(I174:I178)</f>
        <v>12514398.110000001</v>
      </c>
      <c r="J179" s="123">
        <f>SUM(J174:J178)</f>
        <v>13440470.08</v>
      </c>
      <c r="K179" s="123">
        <f>SUM(K174:K178)</f>
        <v>13513324.970000001</v>
      </c>
      <c r="L179" s="146">
        <f>SUM(L174:L178)</f>
        <v>13160557.130000001</v>
      </c>
      <c r="M179" s="146">
        <f>SUM(M174:M178)</f>
        <v>-352767.83999999985</v>
      </c>
      <c r="N179" s="123"/>
    </row>
    <row r="180" spans="1:19" s="36" customFormat="1" ht="12" customHeight="1" x14ac:dyDescent="0.2">
      <c r="A180" s="210" t="s">
        <v>179</v>
      </c>
      <c r="B180" s="211"/>
      <c r="C180" s="211"/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</row>
    <row r="181" spans="1:19" s="36" customFormat="1" ht="12" customHeight="1" x14ac:dyDescent="0.2">
      <c r="A181" s="44">
        <v>161</v>
      </c>
      <c r="B181" s="92" t="s">
        <v>319</v>
      </c>
      <c r="C181" s="123">
        <v>702.8</v>
      </c>
      <c r="D181" s="52"/>
      <c r="E181" s="123"/>
      <c r="F181" s="123"/>
      <c r="G181" s="123">
        <v>3920579.29</v>
      </c>
      <c r="H181" s="123">
        <v>3141029.08</v>
      </c>
      <c r="I181" s="123">
        <f>H181</f>
        <v>3141029.08</v>
      </c>
      <c r="J181" s="123">
        <v>3141029.08</v>
      </c>
      <c r="K181" s="123">
        <v>3141029.08</v>
      </c>
      <c r="L181" s="146">
        <v>3141029.08</v>
      </c>
      <c r="M181" s="149">
        <f>L181-K181</f>
        <v>0</v>
      </c>
      <c r="N181" s="48"/>
    </row>
    <row r="182" spans="1:19" s="36" customFormat="1" ht="12" customHeight="1" x14ac:dyDescent="0.2">
      <c r="A182" s="44">
        <v>162</v>
      </c>
      <c r="B182" s="92" t="s">
        <v>320</v>
      </c>
      <c r="C182" s="123"/>
      <c r="D182" s="52"/>
      <c r="E182" s="123"/>
      <c r="F182" s="123"/>
      <c r="G182" s="123">
        <v>2525667.38</v>
      </c>
      <c r="H182" s="123">
        <v>2525667.38</v>
      </c>
      <c r="I182" s="123">
        <f>H182</f>
        <v>2525667.38</v>
      </c>
      <c r="J182" s="123">
        <v>2525667.38</v>
      </c>
      <c r="K182" s="123">
        <v>2525667.38</v>
      </c>
      <c r="L182" s="146">
        <v>2525667.38</v>
      </c>
      <c r="M182" s="149">
        <f>L182-K182</f>
        <v>0</v>
      </c>
      <c r="N182" s="48"/>
      <c r="S182" s="49"/>
    </row>
    <row r="183" spans="1:19" s="36" customFormat="1" ht="12" customHeight="1" x14ac:dyDescent="0.2">
      <c r="A183" s="44">
        <v>163</v>
      </c>
      <c r="B183" s="62" t="s">
        <v>321</v>
      </c>
      <c r="C183" s="123">
        <v>1798.2</v>
      </c>
      <c r="D183" s="52"/>
      <c r="E183" s="123"/>
      <c r="F183" s="123"/>
      <c r="G183" s="123">
        <v>2376006.65</v>
      </c>
      <c r="H183" s="123">
        <v>2376006.65</v>
      </c>
      <c r="I183" s="123">
        <f>H183</f>
        <v>2376006.65</v>
      </c>
      <c r="J183" s="123">
        <v>2376006.65</v>
      </c>
      <c r="K183" s="123">
        <v>2376006.65</v>
      </c>
      <c r="L183" s="146">
        <v>2376006.65</v>
      </c>
      <c r="M183" s="149">
        <f>L183-K183</f>
        <v>0</v>
      </c>
      <c r="N183" s="48"/>
    </row>
    <row r="184" spans="1:19" s="36" customFormat="1" ht="30" customHeight="1" x14ac:dyDescent="0.2">
      <c r="A184" s="262" t="s">
        <v>180</v>
      </c>
      <c r="B184" s="262"/>
      <c r="C184" s="71">
        <v>2501</v>
      </c>
      <c r="D184" s="65"/>
      <c r="E184" s="123"/>
      <c r="F184" s="123"/>
      <c r="G184" s="71">
        <f t="shared" ref="G184:M184" si="5">SUM(G181:G183)</f>
        <v>8822253.3200000003</v>
      </c>
      <c r="H184" s="71">
        <f t="shared" si="5"/>
        <v>8042703.1099999994</v>
      </c>
      <c r="I184" s="71">
        <f t="shared" si="5"/>
        <v>8042703.1099999994</v>
      </c>
      <c r="J184" s="71">
        <f t="shared" si="5"/>
        <v>8042703.1099999994</v>
      </c>
      <c r="K184" s="71">
        <f t="shared" si="5"/>
        <v>8042703.1099999994</v>
      </c>
      <c r="L184" s="150">
        <f t="shared" si="5"/>
        <v>8042703.1099999994</v>
      </c>
      <c r="M184" s="150">
        <f t="shared" si="5"/>
        <v>0</v>
      </c>
      <c r="N184" s="71"/>
    </row>
    <row r="185" spans="1:19" s="36" customFormat="1" ht="12" customHeight="1" x14ac:dyDescent="0.2">
      <c r="A185" s="205" t="s">
        <v>178</v>
      </c>
      <c r="B185" s="208"/>
      <c r="C185" s="208"/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</row>
    <row r="186" spans="1:19" s="36" customFormat="1" ht="12" customHeight="1" x14ac:dyDescent="0.2">
      <c r="A186" s="44">
        <v>164</v>
      </c>
      <c r="B186" s="66" t="s">
        <v>608</v>
      </c>
      <c r="C186" s="57">
        <v>977.9</v>
      </c>
      <c r="D186" s="52"/>
      <c r="E186" s="58"/>
      <c r="F186" s="58"/>
      <c r="G186" s="123">
        <v>5028861.2300000004</v>
      </c>
      <c r="H186" s="123">
        <v>5028861.2300000004</v>
      </c>
      <c r="I186" s="123">
        <f>H186</f>
        <v>5028861.2300000004</v>
      </c>
      <c r="J186" s="123">
        <v>5028861.2300000004</v>
      </c>
      <c r="K186" s="123">
        <v>5028861.2300000004</v>
      </c>
      <c r="L186" s="123">
        <v>4941577.7300000004</v>
      </c>
      <c r="M186" s="149">
        <f t="shared" ref="M186:M191" si="6">L186-K186</f>
        <v>-87283.5</v>
      </c>
      <c r="N186" s="149" t="s">
        <v>716</v>
      </c>
    </row>
    <row r="187" spans="1:19" s="36" customFormat="1" ht="12" customHeight="1" x14ac:dyDescent="0.2">
      <c r="A187" s="44">
        <v>165</v>
      </c>
      <c r="B187" s="66" t="s">
        <v>609</v>
      </c>
      <c r="C187" s="57"/>
      <c r="D187" s="52"/>
      <c r="E187" s="58"/>
      <c r="F187" s="58"/>
      <c r="G187" s="123">
        <v>5304421.47</v>
      </c>
      <c r="H187" s="123">
        <v>5304421.47</v>
      </c>
      <c r="I187" s="123">
        <f>H187</f>
        <v>5304421.47</v>
      </c>
      <c r="J187" s="123">
        <v>5304421.47</v>
      </c>
      <c r="K187" s="123">
        <v>5304421.47</v>
      </c>
      <c r="L187" s="123">
        <v>4696384.07</v>
      </c>
      <c r="M187" s="149">
        <f t="shared" si="6"/>
        <v>-608037.39999999944</v>
      </c>
      <c r="N187" s="149" t="s">
        <v>716</v>
      </c>
    </row>
    <row r="188" spans="1:19" s="36" customFormat="1" ht="12" customHeight="1" x14ac:dyDescent="0.2">
      <c r="A188" s="44">
        <v>166</v>
      </c>
      <c r="B188" s="66" t="s">
        <v>610</v>
      </c>
      <c r="C188" s="57"/>
      <c r="D188" s="52"/>
      <c r="E188" s="58"/>
      <c r="F188" s="58"/>
      <c r="G188" s="123">
        <v>5491064.7800000003</v>
      </c>
      <c r="H188" s="123">
        <v>5491064.7800000003</v>
      </c>
      <c r="I188" s="123">
        <f>H188</f>
        <v>5491064.7800000003</v>
      </c>
      <c r="J188" s="123">
        <v>5491064.7800000003</v>
      </c>
      <c r="K188" s="123">
        <v>5491064.7800000003</v>
      </c>
      <c r="L188" s="123">
        <v>5558487.8700000001</v>
      </c>
      <c r="M188" s="149">
        <f t="shared" si="6"/>
        <v>67423.089999999851</v>
      </c>
      <c r="N188" s="149" t="s">
        <v>716</v>
      </c>
    </row>
    <row r="189" spans="1:19" s="36" customFormat="1" ht="12" customHeight="1" x14ac:dyDescent="0.2">
      <c r="A189" s="44">
        <v>167</v>
      </c>
      <c r="B189" s="66" t="s">
        <v>611</v>
      </c>
      <c r="C189" s="57"/>
      <c r="D189" s="52"/>
      <c r="E189" s="58"/>
      <c r="F189" s="58"/>
      <c r="G189" s="123">
        <v>5455174.8300000001</v>
      </c>
      <c r="H189" s="123">
        <v>5455174.8300000001</v>
      </c>
      <c r="I189" s="123">
        <f>H189</f>
        <v>5455174.8300000001</v>
      </c>
      <c r="J189" s="123">
        <v>5455174.8300000001</v>
      </c>
      <c r="K189" s="123">
        <v>5455174.8300000001</v>
      </c>
      <c r="L189" s="123">
        <v>4269893.57</v>
      </c>
      <c r="M189" s="149">
        <f t="shared" si="6"/>
        <v>-1185281.2599999998</v>
      </c>
      <c r="N189" s="149" t="s">
        <v>716</v>
      </c>
    </row>
    <row r="190" spans="1:19" s="36" customFormat="1" ht="12" customHeight="1" x14ac:dyDescent="0.2">
      <c r="A190" s="44">
        <v>168</v>
      </c>
      <c r="B190" s="66" t="s">
        <v>599</v>
      </c>
      <c r="C190" s="67"/>
      <c r="D190" s="68"/>
      <c r="E190" s="69"/>
      <c r="F190" s="69"/>
      <c r="G190" s="123">
        <v>6823460.75</v>
      </c>
      <c r="H190" s="123">
        <v>6823460.75</v>
      </c>
      <c r="I190" s="123">
        <f>H190</f>
        <v>6823460.75</v>
      </c>
      <c r="J190" s="123">
        <v>6823460.75</v>
      </c>
      <c r="K190" s="123">
        <v>7376291.8899999997</v>
      </c>
      <c r="L190" s="123">
        <v>7376291.8899999997</v>
      </c>
      <c r="M190" s="149">
        <f t="shared" si="6"/>
        <v>0</v>
      </c>
      <c r="N190" s="48"/>
    </row>
    <row r="191" spans="1:19" s="36" customFormat="1" ht="12" customHeight="1" x14ac:dyDescent="0.2">
      <c r="A191" s="44">
        <v>169</v>
      </c>
      <c r="B191" s="66" t="s">
        <v>659</v>
      </c>
      <c r="C191" s="67"/>
      <c r="D191" s="68"/>
      <c r="E191" s="69"/>
      <c r="F191" s="69"/>
      <c r="G191" s="123">
        <v>18010676.48</v>
      </c>
      <c r="H191" s="123">
        <v>18010676.48</v>
      </c>
      <c r="I191" s="123">
        <v>19293574.48</v>
      </c>
      <c r="J191" s="123">
        <v>18626756</v>
      </c>
      <c r="K191" s="123">
        <v>18626756</v>
      </c>
      <c r="L191" s="123">
        <v>18626756</v>
      </c>
      <c r="M191" s="149">
        <f t="shared" si="6"/>
        <v>0</v>
      </c>
      <c r="N191" s="48"/>
      <c r="O191" s="49"/>
    </row>
    <row r="192" spans="1:19" s="36" customFormat="1" ht="24.75" customHeight="1" x14ac:dyDescent="0.2">
      <c r="A192" s="237" t="s">
        <v>177</v>
      </c>
      <c r="B192" s="237"/>
      <c r="C192" s="123">
        <v>977.9</v>
      </c>
      <c r="D192" s="70"/>
      <c r="E192" s="51"/>
      <c r="F192" s="51"/>
      <c r="G192" s="123">
        <f t="shared" ref="G192:M192" si="7">SUM(G186:G191)</f>
        <v>46113659.540000007</v>
      </c>
      <c r="H192" s="123">
        <f t="shared" si="7"/>
        <v>46113659.540000007</v>
      </c>
      <c r="I192" s="123">
        <f t="shared" si="7"/>
        <v>47396557.540000007</v>
      </c>
      <c r="J192" s="123">
        <f t="shared" si="7"/>
        <v>46729739.060000002</v>
      </c>
      <c r="K192" s="123">
        <f t="shared" si="7"/>
        <v>47282570.200000003</v>
      </c>
      <c r="L192" s="146">
        <f t="shared" si="7"/>
        <v>45469391.130000003</v>
      </c>
      <c r="M192" s="146">
        <f t="shared" si="7"/>
        <v>-1813179.0699999994</v>
      </c>
      <c r="N192" s="123"/>
    </row>
    <row r="193" spans="1:14" s="36" customFormat="1" ht="12" customHeight="1" x14ac:dyDescent="0.2">
      <c r="A193" s="210" t="s">
        <v>181</v>
      </c>
      <c r="B193" s="211"/>
      <c r="C193" s="211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</row>
    <row r="194" spans="1:14" s="36" customFormat="1" ht="12" customHeight="1" x14ac:dyDescent="0.2">
      <c r="A194" s="44">
        <v>170</v>
      </c>
      <c r="B194" s="133" t="s">
        <v>615</v>
      </c>
      <c r="C194" s="123">
        <v>702.8</v>
      </c>
      <c r="D194" s="52"/>
      <c r="E194" s="123"/>
      <c r="F194" s="123"/>
      <c r="G194" s="123">
        <v>2061484.82</v>
      </c>
      <c r="H194" s="123">
        <v>2061484.82</v>
      </c>
      <c r="I194" s="123">
        <f>H194</f>
        <v>2061484.82</v>
      </c>
      <c r="J194" s="123">
        <v>2061484.82</v>
      </c>
      <c r="K194" s="123">
        <v>2061484.82</v>
      </c>
      <c r="L194" s="123">
        <v>2061484.82</v>
      </c>
      <c r="M194" s="149">
        <f>L194-K194</f>
        <v>0</v>
      </c>
      <c r="N194" s="48"/>
    </row>
    <row r="195" spans="1:14" s="36" customFormat="1" ht="12" customHeight="1" x14ac:dyDescent="0.2">
      <c r="A195" s="44">
        <v>171</v>
      </c>
      <c r="B195" s="133" t="s">
        <v>616</v>
      </c>
      <c r="C195" s="123"/>
      <c r="D195" s="52"/>
      <c r="E195" s="123"/>
      <c r="F195" s="123"/>
      <c r="G195" s="123">
        <v>2550011.29</v>
      </c>
      <c r="H195" s="123">
        <v>2550011.29</v>
      </c>
      <c r="I195" s="123">
        <f>H195</f>
        <v>2550011.29</v>
      </c>
      <c r="J195" s="123">
        <v>2550011.29</v>
      </c>
      <c r="K195" s="123">
        <v>2550011.29</v>
      </c>
      <c r="L195" s="123">
        <v>2204199.25</v>
      </c>
      <c r="M195" s="149">
        <f>L195-K195</f>
        <v>-345812.04000000004</v>
      </c>
      <c r="N195" s="149" t="s">
        <v>716</v>
      </c>
    </row>
    <row r="196" spans="1:14" s="36" customFormat="1" ht="12" customHeight="1" x14ac:dyDescent="0.2">
      <c r="A196" s="44">
        <v>172</v>
      </c>
      <c r="B196" s="133" t="s">
        <v>617</v>
      </c>
      <c r="C196" s="123">
        <v>1798.2</v>
      </c>
      <c r="D196" s="52"/>
      <c r="E196" s="123"/>
      <c r="F196" s="123"/>
      <c r="G196" s="123">
        <v>1405487.81</v>
      </c>
      <c r="H196" s="123">
        <v>1405487.81</v>
      </c>
      <c r="I196" s="123">
        <f>H196</f>
        <v>1405487.81</v>
      </c>
      <c r="J196" s="123">
        <v>1405487.81</v>
      </c>
      <c r="K196" s="123">
        <v>1405487.81</v>
      </c>
      <c r="L196" s="123">
        <v>1405487.81</v>
      </c>
      <c r="M196" s="149">
        <f>L196-K196</f>
        <v>0</v>
      </c>
      <c r="N196" s="48"/>
    </row>
    <row r="197" spans="1:14" s="36" customFormat="1" ht="42" customHeight="1" x14ac:dyDescent="0.2">
      <c r="A197" s="262" t="s">
        <v>214</v>
      </c>
      <c r="B197" s="262"/>
      <c r="C197" s="71">
        <v>2501</v>
      </c>
      <c r="D197" s="65"/>
      <c r="E197" s="123"/>
      <c r="F197" s="123"/>
      <c r="G197" s="71">
        <f t="shared" ref="G197:M197" si="8">SUM(G194:G196)</f>
        <v>6016983.9199999999</v>
      </c>
      <c r="H197" s="71">
        <f t="shared" si="8"/>
        <v>6016983.9199999999</v>
      </c>
      <c r="I197" s="71">
        <f t="shared" si="8"/>
        <v>6016983.9199999999</v>
      </c>
      <c r="J197" s="71">
        <f t="shared" si="8"/>
        <v>6016983.9199999999</v>
      </c>
      <c r="K197" s="71">
        <f t="shared" si="8"/>
        <v>6016983.9199999999</v>
      </c>
      <c r="L197" s="150">
        <f t="shared" si="8"/>
        <v>5671171.8800000008</v>
      </c>
      <c r="M197" s="150">
        <f t="shared" si="8"/>
        <v>-345812.04000000004</v>
      </c>
      <c r="N197" s="71"/>
    </row>
    <row r="198" spans="1:14" s="36" customFormat="1" ht="12" customHeight="1" x14ac:dyDescent="0.2">
      <c r="A198" s="205" t="s">
        <v>202</v>
      </c>
      <c r="B198" s="208"/>
      <c r="C198" s="208"/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</row>
    <row r="199" spans="1:14" s="36" customFormat="1" ht="12" customHeight="1" x14ac:dyDescent="0.2">
      <c r="A199" s="44">
        <v>173</v>
      </c>
      <c r="B199" s="133" t="s">
        <v>322</v>
      </c>
      <c r="C199" s="123">
        <v>961.6</v>
      </c>
      <c r="D199" s="52"/>
      <c r="E199" s="123"/>
      <c r="F199" s="123"/>
      <c r="G199" s="123">
        <v>2588063.84</v>
      </c>
      <c r="H199" s="123">
        <v>2588063.84</v>
      </c>
      <c r="I199" s="123">
        <v>2588063.84</v>
      </c>
      <c r="J199" s="123">
        <v>2588063.84</v>
      </c>
      <c r="K199" s="123">
        <v>2588063.84</v>
      </c>
      <c r="L199" s="146">
        <v>2588063.84</v>
      </c>
      <c r="M199" s="149">
        <f t="shared" ref="M199:M209" si="9">L199-K199</f>
        <v>0</v>
      </c>
      <c r="N199" s="48"/>
    </row>
    <row r="200" spans="1:14" s="36" customFormat="1" ht="12" customHeight="1" x14ac:dyDescent="0.2">
      <c r="A200" s="44">
        <v>174</v>
      </c>
      <c r="B200" s="133" t="s">
        <v>323</v>
      </c>
      <c r="C200" s="123">
        <v>964.1</v>
      </c>
      <c r="D200" s="52"/>
      <c r="E200" s="123"/>
      <c r="F200" s="123"/>
      <c r="G200" s="123">
        <v>1619442.69</v>
      </c>
      <c r="H200" s="123">
        <v>1619442.69</v>
      </c>
      <c r="I200" s="123">
        <v>1619442.69</v>
      </c>
      <c r="J200" s="123">
        <v>1619442.69</v>
      </c>
      <c r="K200" s="123">
        <v>1619442.69</v>
      </c>
      <c r="L200" s="146">
        <v>1619442.69</v>
      </c>
      <c r="M200" s="149">
        <f t="shared" si="9"/>
        <v>0</v>
      </c>
      <c r="N200" s="48"/>
    </row>
    <row r="201" spans="1:14" s="36" customFormat="1" ht="12" customHeight="1" x14ac:dyDescent="0.2">
      <c r="A201" s="44">
        <v>175</v>
      </c>
      <c r="B201" s="133" t="s">
        <v>622</v>
      </c>
      <c r="C201" s="123">
        <v>961.6</v>
      </c>
      <c r="D201" s="52"/>
      <c r="E201" s="123"/>
      <c r="F201" s="123"/>
      <c r="G201" s="123">
        <v>4137161.45</v>
      </c>
      <c r="H201" s="123">
        <v>4137161.45</v>
      </c>
      <c r="I201" s="123">
        <v>4035429.77</v>
      </c>
      <c r="J201" s="123">
        <v>4035429.77</v>
      </c>
      <c r="K201" s="123">
        <v>4035429.77</v>
      </c>
      <c r="L201" s="146">
        <v>4035429.77</v>
      </c>
      <c r="M201" s="149">
        <f t="shared" si="9"/>
        <v>0</v>
      </c>
      <c r="N201" s="48"/>
    </row>
    <row r="202" spans="1:14" s="36" customFormat="1" ht="12" customHeight="1" x14ac:dyDescent="0.2">
      <c r="A202" s="147">
        <v>176</v>
      </c>
      <c r="B202" s="133" t="s">
        <v>627</v>
      </c>
      <c r="C202" s="123">
        <v>1676.6</v>
      </c>
      <c r="D202" s="52"/>
      <c r="E202" s="123"/>
      <c r="F202" s="123"/>
      <c r="G202" s="123">
        <v>3278977.56</v>
      </c>
      <c r="H202" s="123">
        <v>3278977.56</v>
      </c>
      <c r="I202" s="123">
        <v>3278977.56</v>
      </c>
      <c r="J202" s="123">
        <v>3278977.56</v>
      </c>
      <c r="K202" s="123">
        <v>3278977.56</v>
      </c>
      <c r="L202" s="146">
        <v>3278977.56</v>
      </c>
      <c r="M202" s="149">
        <f t="shared" si="9"/>
        <v>0</v>
      </c>
      <c r="N202" s="48"/>
    </row>
    <row r="203" spans="1:14" s="36" customFormat="1" ht="12" customHeight="1" x14ac:dyDescent="0.2">
      <c r="A203" s="147">
        <v>177</v>
      </c>
      <c r="B203" s="133" t="s">
        <v>628</v>
      </c>
      <c r="C203" s="123"/>
      <c r="D203" s="52"/>
      <c r="E203" s="123"/>
      <c r="F203" s="123"/>
      <c r="G203" s="123">
        <v>3456810.28</v>
      </c>
      <c r="H203" s="123">
        <v>3456810.28</v>
      </c>
      <c r="I203" s="123">
        <v>3456810.28</v>
      </c>
      <c r="J203" s="123">
        <v>3456810.28</v>
      </c>
      <c r="K203" s="123">
        <v>3456810.28</v>
      </c>
      <c r="L203" s="146">
        <v>3456810.28</v>
      </c>
      <c r="M203" s="149">
        <f t="shared" si="9"/>
        <v>0</v>
      </c>
      <c r="N203" s="48"/>
    </row>
    <row r="204" spans="1:14" s="36" customFormat="1" ht="12" customHeight="1" x14ac:dyDescent="0.2">
      <c r="A204" s="147">
        <v>178</v>
      </c>
      <c r="B204" s="133" t="s">
        <v>325</v>
      </c>
      <c r="C204" s="123"/>
      <c r="D204" s="52"/>
      <c r="E204" s="123"/>
      <c r="F204" s="123"/>
      <c r="G204" s="123">
        <v>2713576.77</v>
      </c>
      <c r="H204" s="123">
        <v>2713576.77</v>
      </c>
      <c r="I204" s="123">
        <v>2136239.9300000002</v>
      </c>
      <c r="J204" s="123">
        <v>2136239.9300000002</v>
      </c>
      <c r="K204" s="123">
        <v>2136239.9300000002</v>
      </c>
      <c r="L204" s="146">
        <v>2136239.9300000002</v>
      </c>
      <c r="M204" s="149">
        <f t="shared" si="9"/>
        <v>0</v>
      </c>
      <c r="N204" s="48"/>
    </row>
    <row r="205" spans="1:14" s="36" customFormat="1" ht="12" customHeight="1" x14ac:dyDescent="0.2">
      <c r="A205" s="147">
        <v>179</v>
      </c>
      <c r="B205" s="133" t="s">
        <v>326</v>
      </c>
      <c r="C205" s="123"/>
      <c r="D205" s="52"/>
      <c r="E205" s="123"/>
      <c r="F205" s="123"/>
      <c r="G205" s="123">
        <v>11136084.939999999</v>
      </c>
      <c r="H205" s="123">
        <v>11136084.939999999</v>
      </c>
      <c r="I205" s="123">
        <v>9253951.8300000001</v>
      </c>
      <c r="J205" s="123">
        <v>9253951.8300000001</v>
      </c>
      <c r="K205" s="123">
        <v>9253951.8300000001</v>
      </c>
      <c r="L205" s="146">
        <v>9253951.8300000001</v>
      </c>
      <c r="M205" s="149">
        <f t="shared" si="9"/>
        <v>0</v>
      </c>
      <c r="N205" s="48"/>
    </row>
    <row r="206" spans="1:14" s="36" customFormat="1" ht="12" customHeight="1" x14ac:dyDescent="0.2">
      <c r="A206" s="147">
        <v>180</v>
      </c>
      <c r="B206" s="133" t="s">
        <v>327</v>
      </c>
      <c r="C206" s="123"/>
      <c r="D206" s="52"/>
      <c r="E206" s="123"/>
      <c r="F206" s="123"/>
      <c r="G206" s="123">
        <v>2627926.66</v>
      </c>
      <c r="H206" s="123">
        <v>2495961.39</v>
      </c>
      <c r="I206" s="123">
        <v>2495961.39</v>
      </c>
      <c r="J206" s="123">
        <v>2495961.39</v>
      </c>
      <c r="K206" s="123">
        <v>2495961.39</v>
      </c>
      <c r="L206" s="146">
        <v>2495961.39</v>
      </c>
      <c r="M206" s="149">
        <f t="shared" si="9"/>
        <v>0</v>
      </c>
      <c r="N206" s="48"/>
    </row>
    <row r="207" spans="1:14" s="36" customFormat="1" ht="12" customHeight="1" x14ac:dyDescent="0.2">
      <c r="A207" s="147">
        <v>181</v>
      </c>
      <c r="B207" s="133" t="s">
        <v>328</v>
      </c>
      <c r="C207" s="123"/>
      <c r="D207" s="52"/>
      <c r="E207" s="123"/>
      <c r="F207" s="123"/>
      <c r="G207" s="123">
        <v>1484284.51</v>
      </c>
      <c r="H207" s="123">
        <v>1484284.51</v>
      </c>
      <c r="I207" s="123">
        <v>1484284.51</v>
      </c>
      <c r="J207" s="123">
        <v>1484284.51</v>
      </c>
      <c r="K207" s="123">
        <v>1238157.8</v>
      </c>
      <c r="L207" s="146">
        <v>1238157.8</v>
      </c>
      <c r="M207" s="149">
        <f t="shared" si="9"/>
        <v>0</v>
      </c>
      <c r="N207" s="48"/>
    </row>
    <row r="208" spans="1:14" s="36" customFormat="1" ht="12" customHeight="1" x14ac:dyDescent="0.2">
      <c r="A208" s="147">
        <v>182</v>
      </c>
      <c r="B208" s="133" t="s">
        <v>653</v>
      </c>
      <c r="C208" s="123"/>
      <c r="D208" s="52"/>
      <c r="E208" s="123"/>
      <c r="F208" s="123"/>
      <c r="G208" s="123">
        <v>4842699.4400000004</v>
      </c>
      <c r="H208" s="123">
        <v>4842699.4400000004</v>
      </c>
      <c r="I208" s="123">
        <v>4842699.4400000004</v>
      </c>
      <c r="J208" s="123">
        <v>4591337.9000000004</v>
      </c>
      <c r="K208" s="123">
        <v>4591337.9000000004</v>
      </c>
      <c r="L208" s="146">
        <v>4591337.9000000004</v>
      </c>
      <c r="M208" s="149">
        <f t="shared" si="9"/>
        <v>0</v>
      </c>
      <c r="N208" s="48"/>
    </row>
    <row r="209" spans="1:14" s="36" customFormat="1" ht="12" customHeight="1" x14ac:dyDescent="0.2">
      <c r="A209" s="147">
        <v>183</v>
      </c>
      <c r="B209" s="133" t="s">
        <v>660</v>
      </c>
      <c r="C209" s="123"/>
      <c r="D209" s="52"/>
      <c r="E209" s="123"/>
      <c r="F209" s="123"/>
      <c r="G209" s="123">
        <v>8811885.1899999995</v>
      </c>
      <c r="H209" s="123">
        <v>8811885.1899999995</v>
      </c>
      <c r="I209" s="123">
        <v>8811885.1899999995</v>
      </c>
      <c r="J209" s="123">
        <v>8811885.1899999995</v>
      </c>
      <c r="K209" s="123">
        <v>9565099.5099999998</v>
      </c>
      <c r="L209" s="146">
        <v>9565099.5099999998</v>
      </c>
      <c r="M209" s="149">
        <f t="shared" si="9"/>
        <v>0</v>
      </c>
      <c r="N209" s="48"/>
    </row>
    <row r="210" spans="1:14" s="36" customFormat="1" ht="27.75" customHeight="1" x14ac:dyDescent="0.2">
      <c r="A210" s="237" t="s">
        <v>182</v>
      </c>
      <c r="B210" s="237"/>
      <c r="C210" s="123">
        <v>4563.8999999999996</v>
      </c>
      <c r="D210" s="70"/>
      <c r="E210" s="51"/>
      <c r="F210" s="51"/>
      <c r="G210" s="123">
        <f t="shared" ref="G210:M210" si="10">SUM(G199:G209)</f>
        <v>46696913.329999998</v>
      </c>
      <c r="H210" s="123">
        <f t="shared" si="10"/>
        <v>46564948.060000002</v>
      </c>
      <c r="I210" s="123">
        <f t="shared" si="10"/>
        <v>44003746.43</v>
      </c>
      <c r="J210" s="123">
        <f t="shared" si="10"/>
        <v>43752384.890000001</v>
      </c>
      <c r="K210" s="123">
        <f t="shared" si="10"/>
        <v>44259472.5</v>
      </c>
      <c r="L210" s="146">
        <f t="shared" si="10"/>
        <v>44259472.5</v>
      </c>
      <c r="M210" s="146">
        <f t="shared" si="10"/>
        <v>0</v>
      </c>
      <c r="N210" s="123"/>
    </row>
    <row r="211" spans="1:14" s="36" customFormat="1" ht="12" customHeight="1" x14ac:dyDescent="0.2">
      <c r="A211" s="210" t="s">
        <v>216</v>
      </c>
      <c r="B211" s="211"/>
      <c r="C211" s="211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</row>
    <row r="212" spans="1:14" s="36" customFormat="1" ht="12" customHeight="1" x14ac:dyDescent="0.2">
      <c r="A212" s="64">
        <v>184</v>
      </c>
      <c r="B212" s="133" t="s">
        <v>630</v>
      </c>
      <c r="C212" s="123">
        <v>291.39999999999998</v>
      </c>
      <c r="D212" s="52">
        <v>15.3</v>
      </c>
      <c r="E212" s="123"/>
      <c r="F212" s="123"/>
      <c r="G212" s="123">
        <v>2716861.39</v>
      </c>
      <c r="H212" s="123">
        <v>2716861.39</v>
      </c>
      <c r="I212" s="123">
        <f>H212</f>
        <v>2716861.39</v>
      </c>
      <c r="J212" s="123">
        <v>2716861.39</v>
      </c>
      <c r="K212" s="123">
        <v>2716861.39</v>
      </c>
      <c r="L212" s="123">
        <v>2716861.39</v>
      </c>
      <c r="M212" s="149">
        <f>L212-K212</f>
        <v>0</v>
      </c>
      <c r="N212" s="48"/>
    </row>
    <row r="213" spans="1:14" s="36" customFormat="1" ht="12" customHeight="1" x14ac:dyDescent="0.2">
      <c r="A213" s="64">
        <v>185</v>
      </c>
      <c r="B213" s="133" t="s">
        <v>631</v>
      </c>
      <c r="C213" s="123"/>
      <c r="D213" s="52"/>
      <c r="E213" s="123"/>
      <c r="F213" s="123"/>
      <c r="G213" s="123">
        <v>4137946.68</v>
      </c>
      <c r="H213" s="123">
        <v>4137946.68</v>
      </c>
      <c r="I213" s="123">
        <f>H213</f>
        <v>4137946.68</v>
      </c>
      <c r="J213" s="123">
        <v>3378207.13</v>
      </c>
      <c r="K213" s="123">
        <v>3378207.13</v>
      </c>
      <c r="L213" s="123">
        <v>3378207.13</v>
      </c>
      <c r="M213" s="149">
        <f>L213-K213</f>
        <v>0</v>
      </c>
      <c r="N213" s="48"/>
    </row>
    <row r="214" spans="1:14" s="36" customFormat="1" ht="12" customHeight="1" x14ac:dyDescent="0.2">
      <c r="A214" s="64">
        <v>186</v>
      </c>
      <c r="B214" s="133" t="s">
        <v>667</v>
      </c>
      <c r="C214" s="123"/>
      <c r="D214" s="52"/>
      <c r="E214" s="123"/>
      <c r="F214" s="123"/>
      <c r="G214" s="123">
        <v>4363910.66</v>
      </c>
      <c r="H214" s="123">
        <v>4363910.66</v>
      </c>
      <c r="I214" s="123">
        <f>H214</f>
        <v>4363910.66</v>
      </c>
      <c r="J214" s="123">
        <v>3733027.25</v>
      </c>
      <c r="K214" s="123">
        <v>3733027.25</v>
      </c>
      <c r="L214" s="123">
        <v>3733027.25</v>
      </c>
      <c r="M214" s="149">
        <f>L214-K214</f>
        <v>0</v>
      </c>
      <c r="N214" s="48"/>
    </row>
    <row r="215" spans="1:14" s="36" customFormat="1" ht="11.25" customHeight="1" x14ac:dyDescent="0.2">
      <c r="A215" s="64">
        <v>187</v>
      </c>
      <c r="B215" s="133" t="s">
        <v>686</v>
      </c>
      <c r="C215" s="123"/>
      <c r="D215" s="52"/>
      <c r="E215" s="123"/>
      <c r="F215" s="123"/>
      <c r="G215" s="123">
        <v>2912504.92</v>
      </c>
      <c r="H215" s="123">
        <v>2912504.92</v>
      </c>
      <c r="I215" s="123">
        <f>H215</f>
        <v>2912504.92</v>
      </c>
      <c r="J215" s="123">
        <v>2853608.49</v>
      </c>
      <c r="K215" s="123">
        <v>2853608.49</v>
      </c>
      <c r="L215" s="123">
        <v>2853608.49</v>
      </c>
      <c r="M215" s="149">
        <f>L215-K215</f>
        <v>0</v>
      </c>
      <c r="N215" s="48"/>
    </row>
    <row r="216" spans="1:14" s="36" customFormat="1" ht="29.25" customHeight="1" x14ac:dyDescent="0.2">
      <c r="A216" s="64">
        <v>188</v>
      </c>
      <c r="B216" s="133" t="s">
        <v>690</v>
      </c>
      <c r="C216" s="71">
        <v>590.20000000000005</v>
      </c>
      <c r="D216" s="52"/>
      <c r="E216" s="123"/>
      <c r="F216" s="123"/>
      <c r="G216" s="123">
        <v>2788423.2</v>
      </c>
      <c r="H216" s="123">
        <v>3035826.92</v>
      </c>
      <c r="I216" s="123">
        <f>H216</f>
        <v>3035826.92</v>
      </c>
      <c r="J216" s="123">
        <v>3035826.92</v>
      </c>
      <c r="K216" s="123">
        <v>2901902.53</v>
      </c>
      <c r="L216" s="123">
        <v>2901902.53</v>
      </c>
      <c r="M216" s="149">
        <f>L216-K216</f>
        <v>0</v>
      </c>
      <c r="N216" s="48"/>
    </row>
    <row r="217" spans="1:14" s="36" customFormat="1" ht="25.5" customHeight="1" x14ac:dyDescent="0.2">
      <c r="A217" s="261" t="s">
        <v>217</v>
      </c>
      <c r="B217" s="261"/>
      <c r="C217" s="87">
        <v>590.20000000000005</v>
      </c>
      <c r="D217" s="88"/>
      <c r="E217" s="87"/>
      <c r="F217" s="87"/>
      <c r="G217" s="87">
        <f t="shared" ref="G217:M217" si="11">SUM(G212:G216)</f>
        <v>16919646.850000001</v>
      </c>
      <c r="H217" s="87">
        <f t="shared" si="11"/>
        <v>17167050.57</v>
      </c>
      <c r="I217" s="87">
        <f t="shared" si="11"/>
        <v>17167050.57</v>
      </c>
      <c r="J217" s="87">
        <f t="shared" si="11"/>
        <v>15717531.18</v>
      </c>
      <c r="K217" s="87">
        <f t="shared" si="11"/>
        <v>15583606.789999999</v>
      </c>
      <c r="L217" s="152">
        <f t="shared" si="11"/>
        <v>15583606.789999999</v>
      </c>
      <c r="M217" s="152">
        <f t="shared" si="11"/>
        <v>0</v>
      </c>
      <c r="N217" s="87"/>
    </row>
    <row r="218" spans="1:14" s="36" customFormat="1" ht="12" customHeight="1" x14ac:dyDescent="0.2">
      <c r="A218" s="210" t="s">
        <v>212</v>
      </c>
      <c r="B218" s="211"/>
      <c r="C218" s="211"/>
      <c r="D218" s="211"/>
      <c r="E218" s="211"/>
      <c r="F218" s="211"/>
      <c r="G218" s="211"/>
      <c r="H218" s="211"/>
      <c r="I218" s="211"/>
      <c r="J218" s="211"/>
      <c r="K218" s="211"/>
      <c r="L218" s="211"/>
      <c r="M218" s="211"/>
      <c r="N218" s="211"/>
    </row>
    <row r="219" spans="1:14" s="36" customFormat="1" ht="12" customHeight="1" x14ac:dyDescent="0.2">
      <c r="A219" s="64">
        <v>189</v>
      </c>
      <c r="B219" s="133" t="s">
        <v>642</v>
      </c>
      <c r="C219" s="71">
        <v>590.20000000000005</v>
      </c>
      <c r="D219" s="52"/>
      <c r="E219" s="123"/>
      <c r="F219" s="123"/>
      <c r="G219" s="123">
        <v>3837446.58</v>
      </c>
      <c r="H219" s="123">
        <v>3837446.58</v>
      </c>
      <c r="I219" s="123">
        <f>H219</f>
        <v>3837446.58</v>
      </c>
      <c r="J219" s="123">
        <v>4005566.18</v>
      </c>
      <c r="K219" s="123">
        <v>4005566.18</v>
      </c>
      <c r="L219" s="123">
        <v>3501156.58</v>
      </c>
      <c r="M219" s="149">
        <f>L219-K219</f>
        <v>-504409.60000000009</v>
      </c>
      <c r="N219" s="149" t="s">
        <v>716</v>
      </c>
    </row>
    <row r="220" spans="1:14" s="36" customFormat="1" ht="30.75" customHeight="1" x14ac:dyDescent="0.2">
      <c r="A220" s="261" t="s">
        <v>213</v>
      </c>
      <c r="B220" s="261"/>
      <c r="C220" s="87">
        <v>590.20000000000005</v>
      </c>
      <c r="D220" s="88"/>
      <c r="E220" s="87"/>
      <c r="F220" s="87"/>
      <c r="G220" s="87">
        <f t="shared" ref="G220:M220" si="12">SUM(G219)</f>
        <v>3837446.58</v>
      </c>
      <c r="H220" s="87">
        <f t="shared" si="12"/>
        <v>3837446.58</v>
      </c>
      <c r="I220" s="87">
        <f t="shared" si="12"/>
        <v>3837446.58</v>
      </c>
      <c r="J220" s="87">
        <f t="shared" si="12"/>
        <v>4005566.18</v>
      </c>
      <c r="K220" s="87">
        <f t="shared" si="12"/>
        <v>4005566.18</v>
      </c>
      <c r="L220" s="152">
        <f t="shared" si="12"/>
        <v>3501156.58</v>
      </c>
      <c r="M220" s="152">
        <f t="shared" si="12"/>
        <v>-504409.60000000009</v>
      </c>
      <c r="N220" s="87"/>
    </row>
    <row r="221" spans="1:14" s="36" customFormat="1" ht="12" customHeight="1" x14ac:dyDescent="0.2">
      <c r="A221" s="213" t="s">
        <v>190</v>
      </c>
      <c r="B221" s="213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</row>
    <row r="222" spans="1:14" s="36" customFormat="1" ht="12" customHeight="1" x14ac:dyDescent="0.2">
      <c r="A222" s="44">
        <v>190</v>
      </c>
      <c r="B222" s="133" t="s">
        <v>1</v>
      </c>
      <c r="C222" s="137"/>
      <c r="D222" s="137"/>
      <c r="E222" s="137"/>
      <c r="F222" s="137"/>
      <c r="G222" s="123">
        <v>3123137.67</v>
      </c>
      <c r="H222" s="123">
        <v>3123137.67</v>
      </c>
      <c r="I222" s="123">
        <v>2859579.49</v>
      </c>
      <c r="J222" s="123">
        <v>2859579.49</v>
      </c>
      <c r="K222" s="123">
        <v>2859579.49</v>
      </c>
      <c r="L222" s="123">
        <v>2859579.49</v>
      </c>
      <c r="M222" s="149">
        <f>L222-K222</f>
        <v>0</v>
      </c>
      <c r="N222" s="48"/>
    </row>
    <row r="223" spans="1:14" s="36" customFormat="1" ht="12" customHeight="1" x14ac:dyDescent="0.2">
      <c r="A223" s="44">
        <v>191</v>
      </c>
      <c r="B223" s="133" t="s">
        <v>2</v>
      </c>
      <c r="C223" s="137"/>
      <c r="D223" s="137"/>
      <c r="E223" s="137"/>
      <c r="F223" s="137"/>
      <c r="G223" s="123">
        <v>3517548.28</v>
      </c>
      <c r="H223" s="123">
        <v>3517548.28</v>
      </c>
      <c r="I223" s="123">
        <v>3072354.33</v>
      </c>
      <c r="J223" s="123">
        <v>3072354.33</v>
      </c>
      <c r="K223" s="123">
        <v>3072354.33</v>
      </c>
      <c r="L223" s="123">
        <v>3072354.33</v>
      </c>
      <c r="M223" s="149">
        <f>L223-K223</f>
        <v>0</v>
      </c>
      <c r="N223" s="48"/>
    </row>
    <row r="224" spans="1:14" s="36" customFormat="1" ht="12" customHeight="1" x14ac:dyDescent="0.2">
      <c r="A224" s="44">
        <v>192</v>
      </c>
      <c r="B224" s="133" t="s">
        <v>5</v>
      </c>
      <c r="C224" s="137"/>
      <c r="D224" s="137"/>
      <c r="E224" s="137"/>
      <c r="F224" s="137"/>
      <c r="G224" s="123">
        <v>3202132.55</v>
      </c>
      <c r="H224" s="123">
        <v>3202132.55</v>
      </c>
      <c r="I224" s="123">
        <v>3202132.55</v>
      </c>
      <c r="J224" s="123">
        <v>3202132.55</v>
      </c>
      <c r="K224" s="123">
        <v>3202132.55</v>
      </c>
      <c r="L224" s="123">
        <v>2979111.01</v>
      </c>
      <c r="M224" s="149">
        <f>L224-K224</f>
        <v>-223021.54000000004</v>
      </c>
      <c r="N224" s="149" t="s">
        <v>716</v>
      </c>
    </row>
    <row r="225" spans="1:14" s="36" customFormat="1" ht="12" customHeight="1" x14ac:dyDescent="0.2">
      <c r="A225" s="44">
        <v>193</v>
      </c>
      <c r="B225" s="133" t="s">
        <v>6</v>
      </c>
      <c r="C225" s="71">
        <v>590.20000000000005</v>
      </c>
      <c r="D225" s="52"/>
      <c r="E225" s="123"/>
      <c r="F225" s="123"/>
      <c r="G225" s="123">
        <v>3060815.39</v>
      </c>
      <c r="H225" s="123">
        <v>3060815.39</v>
      </c>
      <c r="I225" s="123">
        <v>3060815.39</v>
      </c>
      <c r="J225" s="123">
        <v>3060815.39</v>
      </c>
      <c r="K225" s="123">
        <v>3060815.39</v>
      </c>
      <c r="L225" s="123">
        <v>2750978.02</v>
      </c>
      <c r="M225" s="149">
        <f>L225-K225</f>
        <v>-309837.37000000011</v>
      </c>
      <c r="N225" s="149" t="s">
        <v>716</v>
      </c>
    </row>
    <row r="226" spans="1:14" s="36" customFormat="1" ht="30.75" customHeight="1" x14ac:dyDescent="0.2">
      <c r="A226" s="261" t="s">
        <v>187</v>
      </c>
      <c r="B226" s="261"/>
      <c r="C226" s="87">
        <v>590.20000000000005</v>
      </c>
      <c r="D226" s="88"/>
      <c r="E226" s="87"/>
      <c r="F226" s="87"/>
      <c r="G226" s="87">
        <f t="shared" ref="G226:M226" si="13">SUM(G222:G225)</f>
        <v>12903633.890000001</v>
      </c>
      <c r="H226" s="87">
        <f t="shared" si="13"/>
        <v>12903633.890000001</v>
      </c>
      <c r="I226" s="87">
        <f t="shared" si="13"/>
        <v>12194881.760000002</v>
      </c>
      <c r="J226" s="87">
        <f t="shared" si="13"/>
        <v>12194881.760000002</v>
      </c>
      <c r="K226" s="87">
        <f t="shared" si="13"/>
        <v>12194881.760000002</v>
      </c>
      <c r="L226" s="152">
        <f t="shared" si="13"/>
        <v>11662022.85</v>
      </c>
      <c r="M226" s="152">
        <f t="shared" si="13"/>
        <v>-532858.91000000015</v>
      </c>
      <c r="N226" s="87"/>
    </row>
    <row r="227" spans="1:14" s="36" customFormat="1" ht="12" customHeight="1" x14ac:dyDescent="0.2">
      <c r="A227" s="265" t="s">
        <v>183</v>
      </c>
      <c r="B227" s="266"/>
      <c r="C227" s="266"/>
      <c r="D227" s="266"/>
      <c r="E227" s="266"/>
      <c r="F227" s="266"/>
      <c r="G227" s="266"/>
      <c r="H227" s="266"/>
      <c r="I227" s="266"/>
      <c r="J227" s="266"/>
      <c r="K227" s="266"/>
      <c r="L227" s="266"/>
      <c r="M227" s="266"/>
      <c r="N227" s="266"/>
    </row>
    <row r="228" spans="1:14" s="36" customFormat="1" ht="12" customHeight="1" x14ac:dyDescent="0.2">
      <c r="A228" s="44">
        <v>194</v>
      </c>
      <c r="B228" s="133" t="s">
        <v>643</v>
      </c>
      <c r="C228" s="71">
        <v>590.20000000000005</v>
      </c>
      <c r="D228" s="52"/>
      <c r="E228" s="123"/>
      <c r="F228" s="123"/>
      <c r="G228" s="123">
        <v>2186444.5299999998</v>
      </c>
      <c r="H228" s="123">
        <v>2186444.5299999998</v>
      </c>
      <c r="I228" s="123">
        <f>H228</f>
        <v>2186444.5299999998</v>
      </c>
      <c r="J228" s="123">
        <v>2029703.3</v>
      </c>
      <c r="K228" s="123">
        <v>2029703.3</v>
      </c>
      <c r="L228" s="146">
        <v>2029703.3</v>
      </c>
      <c r="M228" s="149">
        <f>L228-K228</f>
        <v>0</v>
      </c>
      <c r="N228" s="48"/>
    </row>
    <row r="229" spans="1:14" s="36" customFormat="1" ht="26.25" customHeight="1" x14ac:dyDescent="0.2">
      <c r="A229" s="261" t="s">
        <v>124</v>
      </c>
      <c r="B229" s="261"/>
      <c r="C229" s="87" t="e">
        <v>#REF!</v>
      </c>
      <c r="D229" s="88"/>
      <c r="E229" s="87"/>
      <c r="F229" s="87"/>
      <c r="G229" s="87">
        <f t="shared" ref="G229:M229" si="14">SUM(G228)</f>
        <v>2186444.5299999998</v>
      </c>
      <c r="H229" s="87">
        <f t="shared" si="14"/>
        <v>2186444.5299999998</v>
      </c>
      <c r="I229" s="87">
        <f t="shared" si="14"/>
        <v>2186444.5299999998</v>
      </c>
      <c r="J229" s="87">
        <f t="shared" si="14"/>
        <v>2029703.3</v>
      </c>
      <c r="K229" s="87">
        <f t="shared" si="14"/>
        <v>2029703.3</v>
      </c>
      <c r="L229" s="152">
        <f t="shared" si="14"/>
        <v>2029703.3</v>
      </c>
      <c r="M229" s="152">
        <f t="shared" si="14"/>
        <v>0</v>
      </c>
      <c r="N229" s="87"/>
    </row>
    <row r="230" spans="1:14" s="36" customFormat="1" ht="12" customHeight="1" x14ac:dyDescent="0.2">
      <c r="A230" s="265" t="s">
        <v>184</v>
      </c>
      <c r="B230" s="266"/>
      <c r="C230" s="266"/>
      <c r="D230" s="266"/>
      <c r="E230" s="266"/>
      <c r="F230" s="266"/>
      <c r="G230" s="266"/>
      <c r="H230" s="266"/>
      <c r="I230" s="266"/>
      <c r="J230" s="266"/>
      <c r="K230" s="266"/>
      <c r="L230" s="266"/>
      <c r="M230" s="266"/>
      <c r="N230" s="266"/>
    </row>
    <row r="231" spans="1:14" s="36" customFormat="1" ht="12" customHeight="1" x14ac:dyDescent="0.2">
      <c r="A231" s="44">
        <v>195</v>
      </c>
      <c r="B231" s="61" t="s">
        <v>644</v>
      </c>
      <c r="C231" s="71"/>
      <c r="D231" s="52"/>
      <c r="E231" s="123"/>
      <c r="F231" s="123"/>
      <c r="G231" s="123">
        <v>2050382.09</v>
      </c>
      <c r="H231" s="123">
        <v>2050382.09</v>
      </c>
      <c r="I231" s="123">
        <f>H231</f>
        <v>2050382.09</v>
      </c>
      <c r="J231" s="46">
        <v>1844476.62</v>
      </c>
      <c r="K231" s="46">
        <v>1844476.62</v>
      </c>
      <c r="L231" s="148">
        <v>1844476.62</v>
      </c>
      <c r="M231" s="149">
        <f>L231-K231</f>
        <v>0</v>
      </c>
      <c r="N231" s="48"/>
    </row>
    <row r="232" spans="1:14" s="36" customFormat="1" ht="12" customHeight="1" x14ac:dyDescent="0.2">
      <c r="A232" s="44">
        <v>196</v>
      </c>
      <c r="B232" s="61" t="s">
        <v>645</v>
      </c>
      <c r="C232" s="71"/>
      <c r="D232" s="52"/>
      <c r="E232" s="123"/>
      <c r="F232" s="123"/>
      <c r="G232" s="123">
        <v>3347595.85</v>
      </c>
      <c r="H232" s="123">
        <v>3347595.85</v>
      </c>
      <c r="I232" s="123">
        <f>H232</f>
        <v>3347595.85</v>
      </c>
      <c r="J232" s="46">
        <v>3070599.41</v>
      </c>
      <c r="K232" s="46">
        <v>3070599.41</v>
      </c>
      <c r="L232" s="148">
        <v>3070599.41</v>
      </c>
      <c r="M232" s="149">
        <f>L232-K232</f>
        <v>0</v>
      </c>
      <c r="N232" s="48"/>
    </row>
    <row r="233" spans="1:14" s="36" customFormat="1" ht="12" customHeight="1" x14ac:dyDescent="0.2">
      <c r="A233" s="44">
        <v>197</v>
      </c>
      <c r="B233" s="61" t="s">
        <v>646</v>
      </c>
      <c r="C233" s="71"/>
      <c r="D233" s="52"/>
      <c r="E233" s="123"/>
      <c r="F233" s="123"/>
      <c r="G233" s="123">
        <v>3049419.31</v>
      </c>
      <c r="H233" s="123">
        <v>3049419.31</v>
      </c>
      <c r="I233" s="123">
        <f>H233</f>
        <v>3049419.31</v>
      </c>
      <c r="J233" s="46">
        <v>2960808.99</v>
      </c>
      <c r="K233" s="46">
        <v>2960808.99</v>
      </c>
      <c r="L233" s="148">
        <v>2960808.99</v>
      </c>
      <c r="M233" s="149">
        <f>L233-K233</f>
        <v>0</v>
      </c>
      <c r="N233" s="48"/>
    </row>
    <row r="234" spans="1:14" s="36" customFormat="1" ht="12" customHeight="1" x14ac:dyDescent="0.2">
      <c r="A234" s="44">
        <v>198</v>
      </c>
      <c r="B234" s="61" t="s">
        <v>649</v>
      </c>
      <c r="C234" s="71"/>
      <c r="D234" s="52"/>
      <c r="E234" s="123"/>
      <c r="F234" s="123"/>
      <c r="G234" s="123">
        <v>2691215.44</v>
      </c>
      <c r="H234" s="123">
        <v>2691215.44</v>
      </c>
      <c r="I234" s="123">
        <f>H234</f>
        <v>2691215.44</v>
      </c>
      <c r="J234" s="123">
        <v>2428154.91</v>
      </c>
      <c r="K234" s="123">
        <v>2428154.91</v>
      </c>
      <c r="L234" s="146">
        <v>2428154.91</v>
      </c>
      <c r="M234" s="149">
        <f>L234-K234</f>
        <v>0</v>
      </c>
      <c r="N234" s="48"/>
    </row>
    <row r="235" spans="1:14" s="36" customFormat="1" ht="30.75" customHeight="1" x14ac:dyDescent="0.2">
      <c r="A235" s="261" t="s">
        <v>188</v>
      </c>
      <c r="B235" s="261"/>
      <c r="C235" s="87" t="e">
        <v>#REF!</v>
      </c>
      <c r="D235" s="88"/>
      <c r="E235" s="87"/>
      <c r="F235" s="87"/>
      <c r="G235" s="87">
        <f t="shared" ref="G235:M235" si="15">SUM(G231:G234)</f>
        <v>11138612.689999999</v>
      </c>
      <c r="H235" s="87">
        <f t="shared" si="15"/>
        <v>11138612.689999999</v>
      </c>
      <c r="I235" s="87">
        <f t="shared" si="15"/>
        <v>11138612.689999999</v>
      </c>
      <c r="J235" s="87">
        <f t="shared" si="15"/>
        <v>10304039.93</v>
      </c>
      <c r="K235" s="87">
        <f t="shared" si="15"/>
        <v>10304039.93</v>
      </c>
      <c r="L235" s="152">
        <f t="shared" si="15"/>
        <v>10304039.93</v>
      </c>
      <c r="M235" s="152">
        <f t="shared" si="15"/>
        <v>0</v>
      </c>
      <c r="N235" s="87"/>
    </row>
    <row r="236" spans="1:14" s="36" customFormat="1" ht="12" customHeight="1" x14ac:dyDescent="0.2">
      <c r="A236" s="265" t="s">
        <v>186</v>
      </c>
      <c r="B236" s="266"/>
      <c r="C236" s="266"/>
      <c r="D236" s="266"/>
      <c r="E236" s="266"/>
      <c r="F236" s="266"/>
      <c r="G236" s="266"/>
      <c r="H236" s="266"/>
      <c r="I236" s="266"/>
      <c r="J236" s="266"/>
      <c r="K236" s="266"/>
      <c r="L236" s="266"/>
      <c r="M236" s="266"/>
      <c r="N236" s="266"/>
    </row>
    <row r="237" spans="1:14" s="36" customFormat="1" ht="12" customHeight="1" x14ac:dyDescent="0.2">
      <c r="A237" s="44">
        <v>199</v>
      </c>
      <c r="B237" s="133" t="s">
        <v>648</v>
      </c>
      <c r="C237" s="134"/>
      <c r="D237" s="134"/>
      <c r="E237" s="134"/>
      <c r="F237" s="134"/>
      <c r="G237" s="123">
        <v>5056456.71</v>
      </c>
      <c r="H237" s="123">
        <v>5056456.71</v>
      </c>
      <c r="I237" s="123">
        <f>H237</f>
        <v>5056456.71</v>
      </c>
      <c r="J237" s="123">
        <v>4597341.71</v>
      </c>
      <c r="K237" s="123">
        <v>4597341.71</v>
      </c>
      <c r="L237" s="146">
        <v>4597341.71</v>
      </c>
      <c r="M237" s="149">
        <f>L237-K237</f>
        <v>0</v>
      </c>
      <c r="N237" s="48"/>
    </row>
    <row r="238" spans="1:14" s="36" customFormat="1" ht="30.75" customHeight="1" x14ac:dyDescent="0.2">
      <c r="A238" s="261" t="s">
        <v>189</v>
      </c>
      <c r="B238" s="261"/>
      <c r="C238" s="87" t="e">
        <v>#REF!</v>
      </c>
      <c r="D238" s="88"/>
      <c r="E238" s="87"/>
      <c r="F238" s="87"/>
      <c r="G238" s="87">
        <f t="shared" ref="G238:M238" si="16">SUM(G237)</f>
        <v>5056456.71</v>
      </c>
      <c r="H238" s="87">
        <f t="shared" si="16"/>
        <v>5056456.71</v>
      </c>
      <c r="I238" s="87">
        <f t="shared" si="16"/>
        <v>5056456.71</v>
      </c>
      <c r="J238" s="87">
        <f t="shared" si="16"/>
        <v>4597341.71</v>
      </c>
      <c r="K238" s="87">
        <f t="shared" si="16"/>
        <v>4597341.71</v>
      </c>
      <c r="L238" s="152">
        <f t="shared" si="16"/>
        <v>4597341.71</v>
      </c>
      <c r="M238" s="152">
        <f t="shared" si="16"/>
        <v>0</v>
      </c>
      <c r="N238" s="87"/>
    </row>
    <row r="239" spans="1:14" s="36" customFormat="1" ht="12" customHeight="1" x14ac:dyDescent="0.2">
      <c r="A239" s="265" t="s">
        <v>7</v>
      </c>
      <c r="B239" s="266"/>
      <c r="C239" s="266"/>
      <c r="D239" s="266"/>
      <c r="E239" s="266"/>
      <c r="F239" s="266"/>
      <c r="G239" s="266"/>
      <c r="H239" s="266"/>
      <c r="I239" s="266"/>
      <c r="J239" s="266"/>
      <c r="K239" s="266"/>
      <c r="L239" s="266"/>
      <c r="M239" s="266"/>
      <c r="N239" s="266"/>
    </row>
    <row r="240" spans="1:14" s="36" customFormat="1" ht="12" customHeight="1" x14ac:dyDescent="0.2">
      <c r="A240" s="81">
        <v>200</v>
      </c>
      <c r="B240" s="133" t="s">
        <v>8</v>
      </c>
      <c r="C240" s="71">
        <v>590.20000000000005</v>
      </c>
      <c r="D240" s="52"/>
      <c r="E240" s="123"/>
      <c r="F240" s="123"/>
      <c r="G240" s="123">
        <v>2319095.4</v>
      </c>
      <c r="H240" s="123">
        <v>2319095.4</v>
      </c>
      <c r="I240" s="123">
        <f>H240</f>
        <v>2319095.4</v>
      </c>
      <c r="J240" s="123">
        <v>2319095.4</v>
      </c>
      <c r="K240" s="123">
        <v>2181763.5699999998</v>
      </c>
      <c r="L240" s="146">
        <v>2181763.5699999998</v>
      </c>
      <c r="M240" s="149">
        <f>L240-K240</f>
        <v>0</v>
      </c>
      <c r="N240" s="48"/>
    </row>
    <row r="241" spans="1:14" s="36" customFormat="1" ht="27" customHeight="1" x14ac:dyDescent="0.2">
      <c r="A241" s="263" t="s">
        <v>11</v>
      </c>
      <c r="B241" s="264"/>
      <c r="C241" s="87">
        <v>590.20000000000005</v>
      </c>
      <c r="D241" s="88"/>
      <c r="E241" s="87"/>
      <c r="F241" s="87"/>
      <c r="G241" s="87">
        <f t="shared" ref="G241:M241" si="17">SUM(G240)</f>
        <v>2319095.4</v>
      </c>
      <c r="H241" s="87">
        <f t="shared" si="17"/>
        <v>2319095.4</v>
      </c>
      <c r="I241" s="87">
        <f t="shared" si="17"/>
        <v>2319095.4</v>
      </c>
      <c r="J241" s="87">
        <f t="shared" si="17"/>
        <v>2319095.4</v>
      </c>
      <c r="K241" s="87">
        <f t="shared" si="17"/>
        <v>2181763.5699999998</v>
      </c>
      <c r="L241" s="152">
        <f t="shared" si="17"/>
        <v>2181763.5699999998</v>
      </c>
      <c r="M241" s="152">
        <f t="shared" si="17"/>
        <v>0</v>
      </c>
      <c r="N241" s="87"/>
    </row>
    <row r="242" spans="1:14" s="36" customFormat="1" ht="12" customHeight="1" x14ac:dyDescent="0.2">
      <c r="A242" s="213" t="s">
        <v>203</v>
      </c>
      <c r="B242" s="213"/>
      <c r="C242" s="213"/>
      <c r="D242" s="213"/>
      <c r="E242" s="213"/>
      <c r="F242" s="213"/>
      <c r="G242" s="213"/>
      <c r="H242" s="213"/>
      <c r="I242" s="213"/>
      <c r="J242" s="213"/>
      <c r="K242" s="213"/>
      <c r="L242" s="213"/>
      <c r="M242" s="213"/>
      <c r="N242" s="213"/>
    </row>
    <row r="243" spans="1:14" s="36" customFormat="1" ht="12" customHeight="1" x14ac:dyDescent="0.2">
      <c r="A243" s="44">
        <v>201</v>
      </c>
      <c r="B243" s="133" t="s">
        <v>14</v>
      </c>
      <c r="C243" s="137"/>
      <c r="D243" s="137"/>
      <c r="E243" s="137"/>
      <c r="F243" s="137"/>
      <c r="G243" s="123">
        <v>1544395.92</v>
      </c>
      <c r="H243" s="123">
        <v>1544395.92</v>
      </c>
      <c r="I243" s="123">
        <f>H243</f>
        <v>1544395.92</v>
      </c>
      <c r="J243" s="123">
        <v>1401786.92</v>
      </c>
      <c r="K243" s="123">
        <v>1401786.92</v>
      </c>
      <c r="L243" s="146">
        <v>1401786.92</v>
      </c>
      <c r="M243" s="149">
        <f>L243-K243</f>
        <v>0</v>
      </c>
      <c r="N243" s="48"/>
    </row>
    <row r="244" spans="1:14" s="36" customFormat="1" ht="12" customHeight="1" x14ac:dyDescent="0.2">
      <c r="A244" s="44">
        <v>202</v>
      </c>
      <c r="B244" s="133" t="s">
        <v>15</v>
      </c>
      <c r="C244" s="71">
        <v>590.20000000000005</v>
      </c>
      <c r="D244" s="52"/>
      <c r="E244" s="123"/>
      <c r="F244" s="123"/>
      <c r="G244" s="123">
        <v>1608659.04</v>
      </c>
      <c r="H244" s="123">
        <v>1608659.04</v>
      </c>
      <c r="I244" s="123">
        <f>H244</f>
        <v>1608659.04</v>
      </c>
      <c r="J244" s="123">
        <v>1447124.75</v>
      </c>
      <c r="K244" s="123">
        <v>1447124.75</v>
      </c>
      <c r="L244" s="146">
        <v>1447124.75</v>
      </c>
      <c r="M244" s="149">
        <f>L244-K244</f>
        <v>0</v>
      </c>
      <c r="N244" s="48"/>
    </row>
    <row r="245" spans="1:14" s="36" customFormat="1" ht="30.75" customHeight="1" x14ac:dyDescent="0.2">
      <c r="A245" s="263" t="s">
        <v>16</v>
      </c>
      <c r="B245" s="264"/>
      <c r="C245" s="87">
        <v>590.20000000000005</v>
      </c>
      <c r="D245" s="88"/>
      <c r="E245" s="87"/>
      <c r="F245" s="87"/>
      <c r="G245" s="87">
        <f t="shared" ref="G245:M245" si="18">SUM(G243:G244)</f>
        <v>3153054.96</v>
      </c>
      <c r="H245" s="87">
        <f t="shared" si="18"/>
        <v>3153054.96</v>
      </c>
      <c r="I245" s="87">
        <f t="shared" si="18"/>
        <v>3153054.96</v>
      </c>
      <c r="J245" s="87">
        <f t="shared" si="18"/>
        <v>2848911.67</v>
      </c>
      <c r="K245" s="87">
        <f t="shared" si="18"/>
        <v>2848911.67</v>
      </c>
      <c r="L245" s="152">
        <f t="shared" si="18"/>
        <v>2848911.67</v>
      </c>
      <c r="M245" s="152">
        <f t="shared" si="18"/>
        <v>0</v>
      </c>
      <c r="N245" s="87"/>
    </row>
    <row r="246" spans="1:14" s="36" customFormat="1" ht="12" customHeight="1" x14ac:dyDescent="0.2">
      <c r="A246" s="267" t="s">
        <v>703</v>
      </c>
      <c r="B246" s="268"/>
      <c r="C246" s="268"/>
      <c r="D246" s="268"/>
      <c r="E246" s="268"/>
      <c r="F246" s="268"/>
      <c r="G246" s="268"/>
      <c r="H246" s="268"/>
      <c r="I246" s="268"/>
      <c r="J246" s="268"/>
      <c r="K246" s="268"/>
      <c r="L246" s="268"/>
      <c r="M246" s="268"/>
      <c r="N246" s="268"/>
    </row>
    <row r="247" spans="1:14" s="36" customFormat="1" ht="12" customHeight="1" x14ac:dyDescent="0.2">
      <c r="A247" s="73">
        <v>203</v>
      </c>
      <c r="B247" s="133" t="s">
        <v>331</v>
      </c>
      <c r="C247" s="123">
        <v>3105.5</v>
      </c>
      <c r="D247" s="52"/>
      <c r="E247" s="123"/>
      <c r="F247" s="123"/>
      <c r="G247" s="123">
        <v>4702176.0599999996</v>
      </c>
      <c r="H247" s="123">
        <v>4702176.0599999996</v>
      </c>
      <c r="I247" s="123">
        <f>H247</f>
        <v>4702176.0599999996</v>
      </c>
      <c r="J247" s="46">
        <v>4702176.0599999996</v>
      </c>
      <c r="K247" s="123">
        <v>4702176.0599999996</v>
      </c>
      <c r="L247" s="123">
        <v>4419178.8</v>
      </c>
      <c r="M247" s="149">
        <f>L247-K247</f>
        <v>-282997.25999999978</v>
      </c>
      <c r="N247" s="149" t="s">
        <v>716</v>
      </c>
    </row>
    <row r="248" spans="1:14" s="36" customFormat="1" ht="32.25" customHeight="1" x14ac:dyDescent="0.2">
      <c r="A248" s="73">
        <v>204</v>
      </c>
      <c r="B248" s="133" t="s">
        <v>332</v>
      </c>
      <c r="C248" s="123">
        <v>3225.6</v>
      </c>
      <c r="D248" s="52"/>
      <c r="E248" s="123"/>
      <c r="F248" s="123"/>
      <c r="G248" s="123">
        <v>3212919.08</v>
      </c>
      <c r="H248" s="123">
        <v>3212919.08</v>
      </c>
      <c r="I248" s="123">
        <f>H248</f>
        <v>3212919.08</v>
      </c>
      <c r="J248" s="46">
        <v>4160742.08</v>
      </c>
      <c r="K248" s="123">
        <v>4028940.93</v>
      </c>
      <c r="L248" s="123">
        <v>4028940.93</v>
      </c>
      <c r="M248" s="149">
        <f>L248-K248</f>
        <v>0</v>
      </c>
      <c r="N248" s="48"/>
    </row>
    <row r="249" spans="1:14" s="36" customFormat="1" ht="12" customHeight="1" x14ac:dyDescent="0.2">
      <c r="A249" s="73">
        <v>205</v>
      </c>
      <c r="B249" s="98" t="s">
        <v>335</v>
      </c>
      <c r="C249" s="123"/>
      <c r="D249" s="70"/>
      <c r="E249" s="123"/>
      <c r="F249" s="123"/>
      <c r="G249" s="123">
        <v>3813855.61</v>
      </c>
      <c r="H249" s="123">
        <v>3813855.61</v>
      </c>
      <c r="I249" s="123">
        <f>H249</f>
        <v>3813855.61</v>
      </c>
      <c r="J249" s="46">
        <v>3813855.61</v>
      </c>
      <c r="K249" s="123">
        <v>3813855.61</v>
      </c>
      <c r="L249" s="123">
        <v>3631171.57</v>
      </c>
      <c r="M249" s="149">
        <f>L249-K249</f>
        <v>-182684.04000000004</v>
      </c>
      <c r="N249" s="149" t="s">
        <v>716</v>
      </c>
    </row>
    <row r="250" spans="1:14" s="36" customFormat="1" ht="26.25" customHeight="1" x14ac:dyDescent="0.2">
      <c r="A250" s="269" t="s">
        <v>704</v>
      </c>
      <c r="B250" s="270"/>
      <c r="C250" s="123"/>
      <c r="D250" s="70"/>
      <c r="E250" s="123"/>
      <c r="F250" s="123"/>
      <c r="G250" s="123">
        <f t="shared" ref="G250:M250" si="19">SUM(G247:G249)</f>
        <v>11728950.75</v>
      </c>
      <c r="H250" s="123">
        <f t="shared" si="19"/>
        <v>11728950.75</v>
      </c>
      <c r="I250" s="123">
        <f t="shared" si="19"/>
        <v>11728950.75</v>
      </c>
      <c r="J250" s="123">
        <f t="shared" si="19"/>
        <v>12676773.75</v>
      </c>
      <c r="K250" s="123">
        <f t="shared" si="19"/>
        <v>12544972.6</v>
      </c>
      <c r="L250" s="146">
        <f t="shared" si="19"/>
        <v>12079291.300000001</v>
      </c>
      <c r="M250" s="146">
        <f t="shared" si="19"/>
        <v>-465681.29999999981</v>
      </c>
      <c r="N250" s="123"/>
    </row>
    <row r="251" spans="1:14" s="36" customFormat="1" ht="12" customHeight="1" x14ac:dyDescent="0.2">
      <c r="A251" s="265" t="s">
        <v>122</v>
      </c>
      <c r="B251" s="266"/>
      <c r="C251" s="266"/>
      <c r="D251" s="266"/>
      <c r="E251" s="266"/>
      <c r="F251" s="266"/>
      <c r="G251" s="266"/>
      <c r="H251" s="266"/>
      <c r="I251" s="266"/>
      <c r="J251" s="266"/>
      <c r="K251" s="266"/>
      <c r="L251" s="266"/>
      <c r="M251" s="266"/>
      <c r="N251" s="266"/>
    </row>
    <row r="252" spans="1:14" s="36" customFormat="1" ht="12" customHeight="1" x14ac:dyDescent="0.2">
      <c r="A252" s="44">
        <v>206</v>
      </c>
      <c r="B252" s="133" t="s">
        <v>20</v>
      </c>
      <c r="C252" s="71">
        <v>590.20000000000005</v>
      </c>
      <c r="D252" s="52"/>
      <c r="E252" s="123"/>
      <c r="F252" s="123"/>
      <c r="G252" s="123">
        <v>2906130.25</v>
      </c>
      <c r="H252" s="123">
        <v>2906130.25</v>
      </c>
      <c r="I252" s="123">
        <f>H252</f>
        <v>2906130.25</v>
      </c>
      <c r="J252" s="46">
        <v>2906130.25</v>
      </c>
      <c r="K252" s="123">
        <v>2906130.25</v>
      </c>
      <c r="L252" s="123">
        <v>2152038.63</v>
      </c>
      <c r="M252" s="149">
        <f>L252-K252</f>
        <v>-754091.62000000011</v>
      </c>
      <c r="N252" s="149" t="s">
        <v>716</v>
      </c>
    </row>
    <row r="253" spans="1:14" s="36" customFormat="1" ht="38.25" customHeight="1" x14ac:dyDescent="0.2">
      <c r="A253" s="261" t="s">
        <v>123</v>
      </c>
      <c r="B253" s="261"/>
      <c r="C253" s="87">
        <v>590.20000000000005</v>
      </c>
      <c r="D253" s="88"/>
      <c r="E253" s="87"/>
      <c r="F253" s="87"/>
      <c r="G253" s="87">
        <f t="shared" ref="G253:M253" si="20">SUM(G252)</f>
        <v>2906130.25</v>
      </c>
      <c r="H253" s="87">
        <f t="shared" si="20"/>
        <v>2906130.25</v>
      </c>
      <c r="I253" s="87">
        <f t="shared" si="20"/>
        <v>2906130.25</v>
      </c>
      <c r="J253" s="87">
        <f t="shared" si="20"/>
        <v>2906130.25</v>
      </c>
      <c r="K253" s="87">
        <f t="shared" si="20"/>
        <v>2906130.25</v>
      </c>
      <c r="L253" s="152">
        <f t="shared" si="20"/>
        <v>2152038.63</v>
      </c>
      <c r="M253" s="152">
        <f t="shared" si="20"/>
        <v>-754091.62000000011</v>
      </c>
      <c r="N253" s="87"/>
    </row>
    <row r="254" spans="1:14" s="36" customFormat="1" ht="12" customHeight="1" x14ac:dyDescent="0.2">
      <c r="A254" s="267" t="s">
        <v>206</v>
      </c>
      <c r="B254" s="268"/>
      <c r="C254" s="268"/>
      <c r="D254" s="268"/>
      <c r="E254" s="268"/>
      <c r="F254" s="268"/>
      <c r="G254" s="268"/>
      <c r="H254" s="268"/>
      <c r="I254" s="268"/>
      <c r="J254" s="268"/>
      <c r="K254" s="268"/>
      <c r="L254" s="268"/>
      <c r="M254" s="268"/>
      <c r="N254" s="268"/>
    </row>
    <row r="255" spans="1:14" s="36" customFormat="1" ht="12" customHeight="1" x14ac:dyDescent="0.2">
      <c r="A255" s="44">
        <v>207</v>
      </c>
      <c r="B255" s="61" t="s">
        <v>23</v>
      </c>
      <c r="C255" s="123">
        <v>3784</v>
      </c>
      <c r="D255" s="52"/>
      <c r="E255" s="123"/>
      <c r="F255" s="123"/>
      <c r="G255" s="123">
        <v>435204.83</v>
      </c>
      <c r="H255" s="123">
        <v>435204.83</v>
      </c>
      <c r="I255" s="123">
        <f t="shared" ref="I255:I261" si="21">H255</f>
        <v>435204.83</v>
      </c>
      <c r="J255" s="46">
        <v>435204.83</v>
      </c>
      <c r="K255" s="123">
        <v>348344.41</v>
      </c>
      <c r="L255" s="123">
        <v>348344.41</v>
      </c>
      <c r="M255" s="149">
        <f t="shared" ref="M255:M261" si="22">L255-K255</f>
        <v>0</v>
      </c>
      <c r="N255" s="48"/>
    </row>
    <row r="256" spans="1:14" s="36" customFormat="1" ht="12.75" customHeight="1" x14ac:dyDescent="0.2">
      <c r="A256" s="44">
        <v>208</v>
      </c>
      <c r="B256" s="61" t="s">
        <v>22</v>
      </c>
      <c r="C256" s="123">
        <v>3784</v>
      </c>
      <c r="D256" s="52"/>
      <c r="E256" s="123"/>
      <c r="F256" s="123"/>
      <c r="G256" s="123">
        <v>3542761.09</v>
      </c>
      <c r="H256" s="123">
        <v>3542761.09</v>
      </c>
      <c r="I256" s="123">
        <f t="shared" si="21"/>
        <v>3542761.09</v>
      </c>
      <c r="J256" s="46">
        <v>4043504.09</v>
      </c>
      <c r="K256" s="123">
        <v>4043504.09</v>
      </c>
      <c r="L256" s="123">
        <v>3994919.67</v>
      </c>
      <c r="M256" s="149">
        <f t="shared" si="22"/>
        <v>-48584.419999999925</v>
      </c>
      <c r="N256" s="149" t="s">
        <v>716</v>
      </c>
    </row>
    <row r="257" spans="1:14" s="36" customFormat="1" ht="12" customHeight="1" x14ac:dyDescent="0.2">
      <c r="A257" s="147">
        <v>209</v>
      </c>
      <c r="B257" s="61" t="s">
        <v>24</v>
      </c>
      <c r="C257" s="123"/>
      <c r="D257" s="52"/>
      <c r="E257" s="123"/>
      <c r="F257" s="123"/>
      <c r="G257" s="123">
        <v>2166349.7799999998</v>
      </c>
      <c r="H257" s="123">
        <v>2166349.7799999998</v>
      </c>
      <c r="I257" s="123">
        <f t="shared" si="21"/>
        <v>2166349.7799999998</v>
      </c>
      <c r="J257" s="46">
        <v>1959027.89</v>
      </c>
      <c r="K257" s="123">
        <v>1959027.89</v>
      </c>
      <c r="L257" s="123">
        <v>1959027.89</v>
      </c>
      <c r="M257" s="149">
        <f t="shared" si="22"/>
        <v>0</v>
      </c>
      <c r="N257" s="48"/>
    </row>
    <row r="258" spans="1:14" s="36" customFormat="1" ht="12" customHeight="1" x14ac:dyDescent="0.2">
      <c r="A258" s="147">
        <v>210</v>
      </c>
      <c r="B258" s="61" t="s">
        <v>25</v>
      </c>
      <c r="C258" s="123"/>
      <c r="D258" s="52"/>
      <c r="E258" s="123"/>
      <c r="F258" s="123"/>
      <c r="G258" s="123">
        <v>2542259.48</v>
      </c>
      <c r="H258" s="123">
        <v>2542259.48</v>
      </c>
      <c r="I258" s="123">
        <f t="shared" si="21"/>
        <v>2542259.48</v>
      </c>
      <c r="J258" s="46">
        <v>2542259.48</v>
      </c>
      <c r="K258" s="123">
        <v>2220381.96</v>
      </c>
      <c r="L258" s="123">
        <v>2220381.96</v>
      </c>
      <c r="M258" s="149">
        <f t="shared" si="22"/>
        <v>0</v>
      </c>
      <c r="N258" s="48"/>
    </row>
    <row r="259" spans="1:14" s="36" customFormat="1" ht="12" customHeight="1" x14ac:dyDescent="0.2">
      <c r="A259" s="147">
        <v>211</v>
      </c>
      <c r="B259" s="61" t="s">
        <v>33</v>
      </c>
      <c r="C259" s="123"/>
      <c r="D259" s="52"/>
      <c r="E259" s="123"/>
      <c r="F259" s="123"/>
      <c r="G259" s="123">
        <v>3098343.06</v>
      </c>
      <c r="H259" s="123">
        <v>3098343.06</v>
      </c>
      <c r="I259" s="123">
        <f t="shared" si="21"/>
        <v>3098343.06</v>
      </c>
      <c r="J259" s="46">
        <v>3098343.06</v>
      </c>
      <c r="K259" s="123">
        <v>3056576.29</v>
      </c>
      <c r="L259" s="123">
        <v>3056576.29</v>
      </c>
      <c r="M259" s="149">
        <f t="shared" si="22"/>
        <v>0</v>
      </c>
      <c r="N259" s="48"/>
    </row>
    <row r="260" spans="1:14" s="36" customFormat="1" ht="12" customHeight="1" x14ac:dyDescent="0.2">
      <c r="A260" s="147">
        <v>212</v>
      </c>
      <c r="B260" s="61" t="s">
        <v>31</v>
      </c>
      <c r="C260" s="123"/>
      <c r="D260" s="52"/>
      <c r="E260" s="123"/>
      <c r="F260" s="123"/>
      <c r="G260" s="123">
        <v>2492293.7999999998</v>
      </c>
      <c r="H260" s="123">
        <v>2492293.7999999998</v>
      </c>
      <c r="I260" s="123">
        <f t="shared" si="21"/>
        <v>2492293.7999999998</v>
      </c>
      <c r="J260" s="46">
        <v>2344384.73</v>
      </c>
      <c r="K260" s="123">
        <v>2344384.73</v>
      </c>
      <c r="L260" s="123">
        <v>2344384.73</v>
      </c>
      <c r="M260" s="149">
        <f t="shared" si="22"/>
        <v>0</v>
      </c>
      <c r="N260" s="48"/>
    </row>
    <row r="261" spans="1:14" s="36" customFormat="1" ht="12" customHeight="1" x14ac:dyDescent="0.2">
      <c r="A261" s="147">
        <v>213</v>
      </c>
      <c r="B261" s="61" t="s">
        <v>34</v>
      </c>
      <c r="C261" s="123"/>
      <c r="D261" s="52"/>
      <c r="E261" s="123"/>
      <c r="F261" s="123"/>
      <c r="G261" s="123">
        <v>2895592.9</v>
      </c>
      <c r="H261" s="123">
        <v>2895592.9</v>
      </c>
      <c r="I261" s="123">
        <f t="shared" si="21"/>
        <v>2895592.9</v>
      </c>
      <c r="J261" s="46">
        <v>2493624.06</v>
      </c>
      <c r="K261" s="123">
        <v>2493624.06</v>
      </c>
      <c r="L261" s="123">
        <v>2493624.06</v>
      </c>
      <c r="M261" s="149">
        <f t="shared" si="22"/>
        <v>0</v>
      </c>
      <c r="N261" s="48"/>
    </row>
    <row r="262" spans="1:14" s="36" customFormat="1" ht="24" customHeight="1" x14ac:dyDescent="0.2">
      <c r="A262" s="269" t="s">
        <v>207</v>
      </c>
      <c r="B262" s="270"/>
      <c r="C262" s="74">
        <v>7568</v>
      </c>
      <c r="D262" s="74"/>
      <c r="E262" s="123"/>
      <c r="F262" s="123"/>
      <c r="G262" s="74">
        <f t="shared" ref="G262:M262" si="23">SUM(G255:G261)</f>
        <v>17172804.939999998</v>
      </c>
      <c r="H262" s="74">
        <f t="shared" si="23"/>
        <v>17172804.939999998</v>
      </c>
      <c r="I262" s="74">
        <f t="shared" si="23"/>
        <v>17172804.939999998</v>
      </c>
      <c r="J262" s="74">
        <f t="shared" si="23"/>
        <v>16916348.140000001</v>
      </c>
      <c r="K262" s="74">
        <f t="shared" si="23"/>
        <v>16465843.430000002</v>
      </c>
      <c r="L262" s="151">
        <f t="shared" si="23"/>
        <v>16417259.01</v>
      </c>
      <c r="M262" s="151">
        <f t="shared" si="23"/>
        <v>-48584.419999999925</v>
      </c>
      <c r="N262" s="74"/>
    </row>
    <row r="263" spans="1:14" s="36" customFormat="1" ht="12" customHeight="1" x14ac:dyDescent="0.2">
      <c r="A263" s="265" t="s">
        <v>35</v>
      </c>
      <c r="B263" s="266"/>
      <c r="C263" s="266"/>
      <c r="D263" s="266"/>
      <c r="E263" s="266"/>
      <c r="F263" s="266"/>
      <c r="G263" s="266"/>
      <c r="H263" s="266"/>
      <c r="I263" s="266"/>
      <c r="J263" s="266"/>
      <c r="K263" s="266"/>
      <c r="L263" s="266"/>
      <c r="M263" s="266"/>
      <c r="N263" s="266"/>
    </row>
    <row r="264" spans="1:14" s="36" customFormat="1" ht="12" customHeight="1" x14ac:dyDescent="0.2">
      <c r="A264" s="44">
        <v>214</v>
      </c>
      <c r="B264" s="133" t="s">
        <v>37</v>
      </c>
      <c r="C264" s="71">
        <v>590.20000000000005</v>
      </c>
      <c r="D264" s="52"/>
      <c r="E264" s="123"/>
      <c r="F264" s="123"/>
      <c r="G264" s="123">
        <v>3424862.27</v>
      </c>
      <c r="H264" s="123">
        <v>3424862.27</v>
      </c>
      <c r="I264" s="123">
        <f>H264</f>
        <v>3424862.27</v>
      </c>
      <c r="J264" s="46">
        <v>3424862.27</v>
      </c>
      <c r="K264" s="123">
        <v>3424862.27</v>
      </c>
      <c r="L264" s="146">
        <v>3424862.27</v>
      </c>
      <c r="M264" s="149">
        <f>L264-K264</f>
        <v>0</v>
      </c>
      <c r="N264" s="48"/>
    </row>
    <row r="265" spans="1:14" s="36" customFormat="1" ht="34.5" customHeight="1" x14ac:dyDescent="0.2">
      <c r="A265" s="261" t="s">
        <v>36</v>
      </c>
      <c r="B265" s="261"/>
      <c r="C265" s="87">
        <v>590.20000000000005</v>
      </c>
      <c r="D265" s="88"/>
      <c r="E265" s="87"/>
      <c r="F265" s="87"/>
      <c r="G265" s="87">
        <f t="shared" ref="G265:M265" si="24">SUM(G264)</f>
        <v>3424862.27</v>
      </c>
      <c r="H265" s="87">
        <f t="shared" si="24"/>
        <v>3424862.27</v>
      </c>
      <c r="I265" s="87">
        <f t="shared" si="24"/>
        <v>3424862.27</v>
      </c>
      <c r="J265" s="87">
        <f t="shared" si="24"/>
        <v>3424862.27</v>
      </c>
      <c r="K265" s="87">
        <f t="shared" si="24"/>
        <v>3424862.27</v>
      </c>
      <c r="L265" s="152">
        <f t="shared" si="24"/>
        <v>3424862.27</v>
      </c>
      <c r="M265" s="152">
        <f t="shared" si="24"/>
        <v>0</v>
      </c>
      <c r="N265" s="87"/>
    </row>
    <row r="266" spans="1:14" s="36" customFormat="1" ht="12" customHeight="1" x14ac:dyDescent="0.2">
      <c r="A266" s="205" t="s">
        <v>237</v>
      </c>
      <c r="B266" s="208"/>
      <c r="C266" s="208"/>
      <c r="D266" s="208"/>
      <c r="E266" s="208"/>
      <c r="F266" s="208"/>
      <c r="G266" s="208"/>
      <c r="H266" s="208"/>
      <c r="I266" s="208"/>
      <c r="J266" s="208"/>
      <c r="K266" s="208"/>
      <c r="L266" s="208"/>
      <c r="M266" s="208"/>
      <c r="N266" s="208"/>
    </row>
    <row r="267" spans="1:14" s="36" customFormat="1" ht="12" customHeight="1" x14ac:dyDescent="0.2">
      <c r="A267" s="44">
        <v>215</v>
      </c>
      <c r="B267" s="61" t="s">
        <v>336</v>
      </c>
      <c r="C267" s="123">
        <v>909.2</v>
      </c>
      <c r="D267" s="52"/>
      <c r="E267" s="123"/>
      <c r="F267" s="123"/>
      <c r="G267" s="123">
        <v>3293316.57</v>
      </c>
      <c r="H267" s="123">
        <v>3293316.57</v>
      </c>
      <c r="I267" s="123">
        <f>H267</f>
        <v>3293316.57</v>
      </c>
      <c r="J267" s="123">
        <v>3293316.57</v>
      </c>
      <c r="K267" s="123">
        <v>3293316.57</v>
      </c>
      <c r="L267" s="146">
        <v>3293316.57</v>
      </c>
      <c r="M267" s="149">
        <f>L267-K267</f>
        <v>0</v>
      </c>
      <c r="N267" s="48"/>
    </row>
    <row r="268" spans="1:14" s="36" customFormat="1" ht="12" customHeight="1" x14ac:dyDescent="0.2">
      <c r="A268" s="44">
        <v>216</v>
      </c>
      <c r="B268" s="61" t="s">
        <v>38</v>
      </c>
      <c r="C268" s="123">
        <v>562.4</v>
      </c>
      <c r="D268" s="52"/>
      <c r="E268" s="123"/>
      <c r="F268" s="123"/>
      <c r="G268" s="123">
        <v>4267469.93</v>
      </c>
      <c r="H268" s="123">
        <v>4267469.93</v>
      </c>
      <c r="I268" s="123">
        <f>H268</f>
        <v>4267469.93</v>
      </c>
      <c r="J268" s="123">
        <v>4267469.93</v>
      </c>
      <c r="K268" s="123">
        <v>4267469.93</v>
      </c>
      <c r="L268" s="146">
        <v>4267469.93</v>
      </c>
      <c r="M268" s="149">
        <f>L268-K268</f>
        <v>0</v>
      </c>
      <c r="N268" s="48"/>
    </row>
    <row r="269" spans="1:14" s="36" customFormat="1" ht="40.5" customHeight="1" x14ac:dyDescent="0.2">
      <c r="A269" s="237" t="s">
        <v>229</v>
      </c>
      <c r="B269" s="237"/>
      <c r="C269" s="123">
        <v>1471.6</v>
      </c>
      <c r="D269" s="70"/>
      <c r="E269" s="51"/>
      <c r="F269" s="51"/>
      <c r="G269" s="123">
        <f t="shared" ref="G269:M269" si="25">SUM(G267:G268)</f>
        <v>7560786.5</v>
      </c>
      <c r="H269" s="123">
        <f t="shared" si="25"/>
        <v>7560786.5</v>
      </c>
      <c r="I269" s="123">
        <f t="shared" si="25"/>
        <v>7560786.5</v>
      </c>
      <c r="J269" s="123">
        <f t="shared" si="25"/>
        <v>7560786.5</v>
      </c>
      <c r="K269" s="123">
        <f t="shared" si="25"/>
        <v>7560786.5</v>
      </c>
      <c r="L269" s="146">
        <f t="shared" si="25"/>
        <v>7560786.5</v>
      </c>
      <c r="M269" s="146">
        <f t="shared" si="25"/>
        <v>0</v>
      </c>
      <c r="N269" s="123"/>
    </row>
    <row r="270" spans="1:14" s="36" customFormat="1" ht="12" customHeight="1" x14ac:dyDescent="0.2">
      <c r="A270" s="205" t="s">
        <v>205</v>
      </c>
      <c r="B270" s="208"/>
      <c r="C270" s="208"/>
      <c r="D270" s="208"/>
      <c r="E270" s="208"/>
      <c r="F270" s="208"/>
      <c r="G270" s="208"/>
      <c r="H270" s="208"/>
      <c r="I270" s="208"/>
      <c r="J270" s="208"/>
      <c r="K270" s="208"/>
      <c r="L270" s="208"/>
      <c r="M270" s="208"/>
      <c r="N270" s="208"/>
    </row>
    <row r="271" spans="1:14" s="36" customFormat="1" ht="12" customHeight="1" x14ac:dyDescent="0.2">
      <c r="A271" s="44">
        <v>217</v>
      </c>
      <c r="B271" s="61" t="s">
        <v>40</v>
      </c>
      <c r="C271" s="123">
        <v>909.2</v>
      </c>
      <c r="D271" s="52"/>
      <c r="E271" s="123"/>
      <c r="F271" s="123"/>
      <c r="G271" s="123">
        <v>3895638.35</v>
      </c>
      <c r="H271" s="123">
        <v>3895638.35</v>
      </c>
      <c r="I271" s="123">
        <f>H271</f>
        <v>3895638.35</v>
      </c>
      <c r="J271" s="123">
        <v>3895638.35</v>
      </c>
      <c r="K271" s="123">
        <v>3895638.35</v>
      </c>
      <c r="L271" s="123">
        <v>3388546.26</v>
      </c>
      <c r="M271" s="149">
        <f>L271-K271</f>
        <v>-507092.09000000032</v>
      </c>
      <c r="N271" s="149" t="s">
        <v>716</v>
      </c>
    </row>
    <row r="272" spans="1:14" s="36" customFormat="1" ht="12" customHeight="1" x14ac:dyDescent="0.2">
      <c r="A272" s="44">
        <v>218</v>
      </c>
      <c r="B272" s="61" t="s">
        <v>670</v>
      </c>
      <c r="C272" s="123"/>
      <c r="D272" s="52"/>
      <c r="E272" s="123"/>
      <c r="F272" s="123"/>
      <c r="G272" s="123">
        <v>2892315.66</v>
      </c>
      <c r="H272" s="123">
        <v>2892315.66</v>
      </c>
      <c r="I272" s="123">
        <v>2766391.22</v>
      </c>
      <c r="J272" s="123">
        <v>2766391.22</v>
      </c>
      <c r="K272" s="123">
        <v>2766391.22</v>
      </c>
      <c r="L272" s="123">
        <v>2766391.22</v>
      </c>
      <c r="M272" s="149">
        <f>L272-K272</f>
        <v>0</v>
      </c>
      <c r="N272" s="48"/>
    </row>
    <row r="273" spans="1:14" s="36" customFormat="1" ht="12" customHeight="1" x14ac:dyDescent="0.2">
      <c r="A273" s="44">
        <v>219</v>
      </c>
      <c r="B273" s="61" t="s">
        <v>673</v>
      </c>
      <c r="C273" s="123"/>
      <c r="D273" s="52"/>
      <c r="E273" s="123"/>
      <c r="F273" s="123"/>
      <c r="G273" s="123">
        <v>2376146.29</v>
      </c>
      <c r="H273" s="123">
        <v>2376146.29</v>
      </c>
      <c r="I273" s="123">
        <f>H273</f>
        <v>2376146.29</v>
      </c>
      <c r="J273" s="123">
        <v>2376146.29</v>
      </c>
      <c r="K273" s="123">
        <v>2707672.45</v>
      </c>
      <c r="L273" s="123">
        <v>2707672.45</v>
      </c>
      <c r="M273" s="149">
        <f>L273-K273</f>
        <v>0</v>
      </c>
      <c r="N273" s="48"/>
    </row>
    <row r="274" spans="1:14" s="36" customFormat="1" ht="27" customHeight="1" x14ac:dyDescent="0.2">
      <c r="A274" s="237" t="s">
        <v>204</v>
      </c>
      <c r="B274" s="237"/>
      <c r="C274" s="123">
        <v>909.2</v>
      </c>
      <c r="D274" s="70"/>
      <c r="E274" s="51"/>
      <c r="F274" s="51"/>
      <c r="G274" s="123">
        <f t="shared" ref="G274:M274" si="26">SUM(G271:G273)</f>
        <v>9164100.3000000007</v>
      </c>
      <c r="H274" s="123">
        <f t="shared" si="26"/>
        <v>9164100.3000000007</v>
      </c>
      <c r="I274" s="123">
        <f t="shared" si="26"/>
        <v>9038175.8599999994</v>
      </c>
      <c r="J274" s="123">
        <f t="shared" si="26"/>
        <v>9038175.8599999994</v>
      </c>
      <c r="K274" s="123">
        <f t="shared" si="26"/>
        <v>9369702.0199999996</v>
      </c>
      <c r="L274" s="146">
        <f t="shared" si="26"/>
        <v>8862609.9299999997</v>
      </c>
      <c r="M274" s="146">
        <f t="shared" si="26"/>
        <v>-507092.09000000032</v>
      </c>
      <c r="N274" s="123"/>
    </row>
    <row r="275" spans="1:14" s="36" customFormat="1" ht="12" customHeight="1" x14ac:dyDescent="0.2">
      <c r="A275" s="205" t="s">
        <v>193</v>
      </c>
      <c r="B275" s="208"/>
      <c r="C275" s="208"/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</row>
    <row r="276" spans="1:14" s="36" customFormat="1" ht="12" customHeight="1" x14ac:dyDescent="0.2">
      <c r="A276" s="44">
        <v>220</v>
      </c>
      <c r="B276" s="133" t="s">
        <v>44</v>
      </c>
      <c r="C276" s="123">
        <v>562.4</v>
      </c>
      <c r="D276" s="52"/>
      <c r="E276" s="123"/>
      <c r="F276" s="123"/>
      <c r="G276" s="123">
        <v>4197266.28</v>
      </c>
      <c r="H276" s="123">
        <v>4197266.28</v>
      </c>
      <c r="I276" s="123">
        <v>4142882.89</v>
      </c>
      <c r="J276" s="46">
        <v>4142882.89</v>
      </c>
      <c r="K276" s="123">
        <v>4142882.89</v>
      </c>
      <c r="L276" s="123">
        <v>4142882.89</v>
      </c>
      <c r="M276" s="149">
        <f>L276-K276</f>
        <v>0</v>
      </c>
      <c r="N276" s="48"/>
    </row>
    <row r="277" spans="1:14" s="36" customFormat="1" ht="32.25" customHeight="1" x14ac:dyDescent="0.2">
      <c r="A277" s="237" t="s">
        <v>192</v>
      </c>
      <c r="B277" s="237"/>
      <c r="C277" s="123">
        <v>1471.6</v>
      </c>
      <c r="D277" s="70"/>
      <c r="E277" s="51"/>
      <c r="F277" s="51"/>
      <c r="G277" s="123">
        <f t="shared" ref="G277:M277" si="27">SUM(G276:G276)</f>
        <v>4197266.28</v>
      </c>
      <c r="H277" s="123">
        <f t="shared" si="27"/>
        <v>4197266.28</v>
      </c>
      <c r="I277" s="123">
        <f t="shared" si="27"/>
        <v>4142882.89</v>
      </c>
      <c r="J277" s="123">
        <f t="shared" si="27"/>
        <v>4142882.89</v>
      </c>
      <c r="K277" s="123">
        <f t="shared" si="27"/>
        <v>4142882.89</v>
      </c>
      <c r="L277" s="146">
        <f t="shared" si="27"/>
        <v>4142882.89</v>
      </c>
      <c r="M277" s="146">
        <f t="shared" si="27"/>
        <v>0</v>
      </c>
      <c r="N277" s="123"/>
    </row>
    <row r="278" spans="1:14" s="36" customFormat="1" ht="12" customHeight="1" x14ac:dyDescent="0.2">
      <c r="A278" s="267" t="s">
        <v>210</v>
      </c>
      <c r="B278" s="268"/>
      <c r="C278" s="268"/>
      <c r="D278" s="268"/>
      <c r="E278" s="268"/>
      <c r="F278" s="268"/>
      <c r="G278" s="268"/>
      <c r="H278" s="268"/>
      <c r="I278" s="268"/>
      <c r="J278" s="268"/>
      <c r="K278" s="268"/>
      <c r="L278" s="268"/>
      <c r="M278" s="268"/>
      <c r="N278" s="268"/>
    </row>
    <row r="279" spans="1:14" s="36" customFormat="1" ht="12" customHeight="1" x14ac:dyDescent="0.2">
      <c r="A279" s="89">
        <v>221</v>
      </c>
      <c r="B279" s="90" t="s">
        <v>48</v>
      </c>
      <c r="C279" s="123">
        <v>4679.67</v>
      </c>
      <c r="D279" s="52"/>
      <c r="E279" s="123"/>
      <c r="F279" s="123"/>
      <c r="G279" s="123">
        <v>652368.36</v>
      </c>
      <c r="H279" s="123">
        <v>652368.36</v>
      </c>
      <c r="I279" s="123">
        <v>739499.75</v>
      </c>
      <c r="J279" s="123">
        <v>739499.75</v>
      </c>
      <c r="K279" s="123">
        <v>739499.75</v>
      </c>
      <c r="L279" s="123">
        <v>739499.75</v>
      </c>
      <c r="M279" s="149">
        <f t="shared" ref="M279:M286" si="28">L279-K279</f>
        <v>0</v>
      </c>
      <c r="N279" s="48"/>
    </row>
    <row r="280" spans="1:14" s="36" customFormat="1" ht="12" customHeight="1" x14ac:dyDescent="0.2">
      <c r="A280" s="89">
        <v>222</v>
      </c>
      <c r="B280" s="90" t="s">
        <v>49</v>
      </c>
      <c r="C280" s="123">
        <v>3784</v>
      </c>
      <c r="D280" s="52"/>
      <c r="E280" s="123"/>
      <c r="F280" s="123"/>
      <c r="G280" s="123">
        <v>577854.43000000005</v>
      </c>
      <c r="H280" s="123">
        <v>577854.43000000005</v>
      </c>
      <c r="I280" s="123">
        <v>629816.72</v>
      </c>
      <c r="J280" s="123">
        <v>629816.72</v>
      </c>
      <c r="K280" s="123">
        <v>629816.72</v>
      </c>
      <c r="L280" s="123">
        <v>629816.72</v>
      </c>
      <c r="M280" s="149">
        <f t="shared" si="28"/>
        <v>0</v>
      </c>
      <c r="N280" s="48"/>
    </row>
    <row r="281" spans="1:14" s="36" customFormat="1" ht="14.25" customHeight="1" x14ac:dyDescent="0.2">
      <c r="A281" s="153">
        <v>223</v>
      </c>
      <c r="B281" s="90" t="s">
        <v>50</v>
      </c>
      <c r="C281" s="123"/>
      <c r="D281" s="52"/>
      <c r="E281" s="123"/>
      <c r="F281" s="123"/>
      <c r="G281" s="123">
        <v>762607.71</v>
      </c>
      <c r="H281" s="123">
        <v>762607.71</v>
      </c>
      <c r="I281" s="123">
        <f t="shared" ref="I281:I286" si="29">H281</f>
        <v>762607.71</v>
      </c>
      <c r="J281" s="123">
        <v>688157.71</v>
      </c>
      <c r="K281" s="123">
        <v>724468.41</v>
      </c>
      <c r="L281" s="123">
        <v>724468.41</v>
      </c>
      <c r="M281" s="149">
        <f t="shared" si="28"/>
        <v>0</v>
      </c>
      <c r="N281" s="48"/>
    </row>
    <row r="282" spans="1:14" s="36" customFormat="1" ht="12" customHeight="1" x14ac:dyDescent="0.2">
      <c r="A282" s="153">
        <v>224</v>
      </c>
      <c r="B282" s="90" t="s">
        <v>51</v>
      </c>
      <c r="C282" s="123"/>
      <c r="D282" s="52"/>
      <c r="E282" s="123"/>
      <c r="F282" s="123"/>
      <c r="G282" s="123">
        <v>823577.97</v>
      </c>
      <c r="H282" s="123">
        <v>823577.97</v>
      </c>
      <c r="I282" s="123">
        <f t="shared" si="29"/>
        <v>823577.97</v>
      </c>
      <c r="J282" s="123">
        <v>929119.67</v>
      </c>
      <c r="K282" s="123">
        <v>929119.67</v>
      </c>
      <c r="L282" s="123">
        <v>929119.67</v>
      </c>
      <c r="M282" s="149">
        <f t="shared" si="28"/>
        <v>0</v>
      </c>
      <c r="N282" s="48"/>
    </row>
    <row r="283" spans="1:14" s="36" customFormat="1" ht="12" customHeight="1" x14ac:dyDescent="0.2">
      <c r="A283" s="153">
        <v>225</v>
      </c>
      <c r="B283" s="90" t="s">
        <v>52</v>
      </c>
      <c r="C283" s="123"/>
      <c r="D283" s="52"/>
      <c r="E283" s="123"/>
      <c r="F283" s="123"/>
      <c r="G283" s="123">
        <v>821948.84</v>
      </c>
      <c r="H283" s="123">
        <v>821948.84</v>
      </c>
      <c r="I283" s="123">
        <f t="shared" si="29"/>
        <v>821948.84</v>
      </c>
      <c r="J283" s="123">
        <v>927483.45</v>
      </c>
      <c r="K283" s="123">
        <v>927483.45</v>
      </c>
      <c r="L283" s="123">
        <v>927483.45</v>
      </c>
      <c r="M283" s="149">
        <f t="shared" si="28"/>
        <v>0</v>
      </c>
      <c r="N283" s="48"/>
    </row>
    <row r="284" spans="1:14" s="36" customFormat="1" ht="12" customHeight="1" x14ac:dyDescent="0.2">
      <c r="A284" s="153">
        <v>226</v>
      </c>
      <c r="B284" s="90" t="s">
        <v>53</v>
      </c>
      <c r="C284" s="123"/>
      <c r="D284" s="52"/>
      <c r="E284" s="123"/>
      <c r="F284" s="123"/>
      <c r="G284" s="123">
        <v>805540.65</v>
      </c>
      <c r="H284" s="123">
        <v>805540.65</v>
      </c>
      <c r="I284" s="123">
        <f t="shared" si="29"/>
        <v>805540.65</v>
      </c>
      <c r="J284" s="123">
        <v>877079.58</v>
      </c>
      <c r="K284" s="123">
        <v>877079.58</v>
      </c>
      <c r="L284" s="123">
        <v>877079.58</v>
      </c>
      <c r="M284" s="149">
        <f t="shared" si="28"/>
        <v>0</v>
      </c>
      <c r="N284" s="48"/>
    </row>
    <row r="285" spans="1:14" s="36" customFormat="1" ht="12" customHeight="1" x14ac:dyDescent="0.2">
      <c r="A285" s="153">
        <v>227</v>
      </c>
      <c r="B285" s="90" t="s">
        <v>54</v>
      </c>
      <c r="C285" s="123"/>
      <c r="D285" s="52"/>
      <c r="E285" s="123"/>
      <c r="F285" s="123"/>
      <c r="G285" s="123">
        <v>800042.62</v>
      </c>
      <c r="H285" s="123">
        <v>800042.62</v>
      </c>
      <c r="I285" s="123">
        <f t="shared" si="29"/>
        <v>800042.62</v>
      </c>
      <c r="J285" s="123">
        <v>871684.77</v>
      </c>
      <c r="K285" s="123">
        <v>871684.77</v>
      </c>
      <c r="L285" s="123">
        <v>871684.77</v>
      </c>
      <c r="M285" s="149">
        <f t="shared" si="28"/>
        <v>0</v>
      </c>
      <c r="N285" s="48"/>
    </row>
    <row r="286" spans="1:14" s="36" customFormat="1" ht="12" customHeight="1" x14ac:dyDescent="0.2">
      <c r="A286" s="153">
        <v>228</v>
      </c>
      <c r="B286" s="90" t="s">
        <v>55</v>
      </c>
      <c r="C286" s="123"/>
      <c r="D286" s="52"/>
      <c r="E286" s="123"/>
      <c r="F286" s="123"/>
      <c r="G286" s="123">
        <v>761014.98</v>
      </c>
      <c r="H286" s="123">
        <v>761014.98</v>
      </c>
      <c r="I286" s="123">
        <f t="shared" si="29"/>
        <v>761014.98</v>
      </c>
      <c r="J286" s="123">
        <v>865882.58</v>
      </c>
      <c r="K286" s="123">
        <v>865882.58</v>
      </c>
      <c r="L286" s="123">
        <v>865882.58</v>
      </c>
      <c r="M286" s="149">
        <f t="shared" si="28"/>
        <v>0</v>
      </c>
      <c r="N286" s="48"/>
    </row>
    <row r="287" spans="1:14" s="36" customFormat="1" ht="43.5" customHeight="1" x14ac:dyDescent="0.2">
      <c r="A287" s="271" t="s">
        <v>211</v>
      </c>
      <c r="B287" s="271"/>
      <c r="C287" s="74">
        <v>8463.67</v>
      </c>
      <c r="D287" s="74"/>
      <c r="E287" s="123"/>
      <c r="F287" s="123"/>
      <c r="G287" s="74">
        <f t="shared" ref="G287:M287" si="30">SUM(G279:G286)</f>
        <v>6004955.5600000005</v>
      </c>
      <c r="H287" s="74">
        <f t="shared" si="30"/>
        <v>6004955.5600000005</v>
      </c>
      <c r="I287" s="74">
        <f t="shared" si="30"/>
        <v>6144049.2400000002</v>
      </c>
      <c r="J287" s="74">
        <f t="shared" si="30"/>
        <v>6528724.2300000004</v>
      </c>
      <c r="K287" s="74">
        <f t="shared" si="30"/>
        <v>6565034.9299999997</v>
      </c>
      <c r="L287" s="151">
        <f t="shared" si="30"/>
        <v>6565034.9299999997</v>
      </c>
      <c r="M287" s="151">
        <f t="shared" si="30"/>
        <v>0</v>
      </c>
      <c r="N287" s="74"/>
    </row>
    <row r="288" spans="1:14" s="36" customFormat="1" ht="12" customHeight="1" x14ac:dyDescent="0.2">
      <c r="A288" s="210" t="s">
        <v>113</v>
      </c>
      <c r="B288" s="211"/>
      <c r="C288" s="211"/>
      <c r="D288" s="211"/>
      <c r="E288" s="211"/>
      <c r="F288" s="211"/>
      <c r="G288" s="211"/>
      <c r="H288" s="211"/>
      <c r="I288" s="211"/>
      <c r="J288" s="211"/>
      <c r="K288" s="211"/>
      <c r="L288" s="211"/>
      <c r="M288" s="211"/>
      <c r="N288" s="211"/>
    </row>
    <row r="289" spans="1:14" s="36" customFormat="1" ht="12" customHeight="1" x14ac:dyDescent="0.2">
      <c r="A289" s="89">
        <v>229</v>
      </c>
      <c r="B289" s="91" t="s">
        <v>289</v>
      </c>
      <c r="C289" s="87">
        <v>862.8</v>
      </c>
      <c r="D289" s="52"/>
      <c r="E289" s="87"/>
      <c r="F289" s="87"/>
      <c r="G289" s="123">
        <v>4481753.6399999997</v>
      </c>
      <c r="H289" s="123">
        <v>4481753.6399999997</v>
      </c>
      <c r="I289" s="123">
        <f>H289</f>
        <v>4481753.6399999997</v>
      </c>
      <c r="J289" s="123">
        <v>4481753.6399999997</v>
      </c>
      <c r="K289" s="123">
        <v>4481753.6399999997</v>
      </c>
      <c r="L289" s="123">
        <v>3971820.98</v>
      </c>
      <c r="M289" s="149">
        <f>L289-K289</f>
        <v>-509932.65999999968</v>
      </c>
      <c r="N289" s="149" t="s">
        <v>716</v>
      </c>
    </row>
    <row r="290" spans="1:14" s="36" customFormat="1" ht="43.5" customHeight="1" x14ac:dyDescent="0.2">
      <c r="A290" s="261" t="s">
        <v>233</v>
      </c>
      <c r="B290" s="261"/>
      <c r="C290" s="87">
        <v>862.8</v>
      </c>
      <c r="D290" s="88"/>
      <c r="E290" s="87"/>
      <c r="F290" s="87"/>
      <c r="G290" s="87">
        <f t="shared" ref="G290:M290" si="31">SUM(G289)</f>
        <v>4481753.6399999997</v>
      </c>
      <c r="H290" s="87">
        <f t="shared" si="31"/>
        <v>4481753.6399999997</v>
      </c>
      <c r="I290" s="87">
        <f t="shared" si="31"/>
        <v>4481753.6399999997</v>
      </c>
      <c r="J290" s="87">
        <f t="shared" si="31"/>
        <v>4481753.6399999997</v>
      </c>
      <c r="K290" s="87">
        <f t="shared" si="31"/>
        <v>4481753.6399999997</v>
      </c>
      <c r="L290" s="152">
        <f t="shared" si="31"/>
        <v>3971820.98</v>
      </c>
      <c r="M290" s="152">
        <f t="shared" si="31"/>
        <v>-509932.65999999968</v>
      </c>
      <c r="N290" s="87"/>
    </row>
    <row r="291" spans="1:14" s="36" customFormat="1" ht="12" customHeight="1" x14ac:dyDescent="0.2">
      <c r="A291" s="205" t="s">
        <v>141</v>
      </c>
      <c r="B291" s="208"/>
      <c r="C291" s="208"/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</row>
    <row r="292" spans="1:14" s="36" customFormat="1" ht="15.75" customHeight="1" x14ac:dyDescent="0.2">
      <c r="A292" s="76">
        <v>230</v>
      </c>
      <c r="B292" s="77" t="s">
        <v>59</v>
      </c>
      <c r="C292" s="123">
        <v>909.2</v>
      </c>
      <c r="D292" s="52"/>
      <c r="E292" s="123"/>
      <c r="F292" s="123"/>
      <c r="G292" s="123">
        <v>2576536.59</v>
      </c>
      <c r="H292" s="123">
        <v>2576536.59</v>
      </c>
      <c r="I292" s="123">
        <f>H292</f>
        <v>2576536.59</v>
      </c>
      <c r="J292" s="123">
        <v>2861738.99</v>
      </c>
      <c r="K292" s="123">
        <v>2861738.99</v>
      </c>
      <c r="L292" s="123">
        <v>2360956.11</v>
      </c>
      <c r="M292" s="149">
        <f>L292-K292</f>
        <v>-500782.88000000035</v>
      </c>
      <c r="N292" s="149" t="s">
        <v>716</v>
      </c>
    </row>
    <row r="293" spans="1:14" s="36" customFormat="1" ht="13.5" customHeight="1" x14ac:dyDescent="0.2">
      <c r="A293" s="76">
        <v>231</v>
      </c>
      <c r="B293" s="77" t="s">
        <v>60</v>
      </c>
      <c r="C293" s="123">
        <v>562.4</v>
      </c>
      <c r="D293" s="52"/>
      <c r="E293" s="123"/>
      <c r="F293" s="123"/>
      <c r="G293" s="123">
        <v>2548768.13</v>
      </c>
      <c r="H293" s="123">
        <v>2548768.13</v>
      </c>
      <c r="I293" s="123">
        <f>H293</f>
        <v>2548768.13</v>
      </c>
      <c r="J293" s="123">
        <v>2828715.73</v>
      </c>
      <c r="K293" s="123">
        <v>2828715.73</v>
      </c>
      <c r="L293" s="123">
        <v>2335124.0699999998</v>
      </c>
      <c r="M293" s="149">
        <f>L293-K293</f>
        <v>-493591.66000000015</v>
      </c>
      <c r="N293" s="149" t="s">
        <v>716</v>
      </c>
    </row>
    <row r="294" spans="1:14" s="36" customFormat="1" ht="30.75" customHeight="1" x14ac:dyDescent="0.2">
      <c r="A294" s="237" t="s">
        <v>142</v>
      </c>
      <c r="B294" s="237"/>
      <c r="C294" s="123">
        <v>1471.6</v>
      </c>
      <c r="D294" s="70"/>
      <c r="E294" s="51"/>
      <c r="F294" s="51"/>
      <c r="G294" s="123">
        <f t="shared" ref="G294:M294" si="32">SUM(G292:G293)</f>
        <v>5125304.72</v>
      </c>
      <c r="H294" s="123">
        <f t="shared" si="32"/>
        <v>5125304.72</v>
      </c>
      <c r="I294" s="123">
        <f t="shared" si="32"/>
        <v>5125304.72</v>
      </c>
      <c r="J294" s="123">
        <f t="shared" si="32"/>
        <v>5690454.7200000007</v>
      </c>
      <c r="K294" s="123">
        <f t="shared" si="32"/>
        <v>5690454.7200000007</v>
      </c>
      <c r="L294" s="146">
        <f t="shared" si="32"/>
        <v>4696080.18</v>
      </c>
      <c r="M294" s="146">
        <f t="shared" si="32"/>
        <v>-994374.5400000005</v>
      </c>
      <c r="N294" s="123"/>
    </row>
    <row r="295" spans="1:14" s="36" customFormat="1" ht="12" customHeight="1" x14ac:dyDescent="0.2">
      <c r="A295" s="205" t="s">
        <v>143</v>
      </c>
      <c r="B295" s="208"/>
      <c r="C295" s="208"/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</row>
    <row r="296" spans="1:14" s="36" customFormat="1" ht="12" customHeight="1" x14ac:dyDescent="0.2">
      <c r="A296" s="64">
        <v>232</v>
      </c>
      <c r="B296" s="78" t="s">
        <v>682</v>
      </c>
      <c r="C296" s="123">
        <v>562.4</v>
      </c>
      <c r="D296" s="52"/>
      <c r="E296" s="123"/>
      <c r="F296" s="123"/>
      <c r="G296" s="123">
        <v>2319835.6</v>
      </c>
      <c r="H296" s="123">
        <v>2319835.6</v>
      </c>
      <c r="I296" s="123">
        <f>H296</f>
        <v>2319835.6</v>
      </c>
      <c r="J296" s="123">
        <v>2052302.78</v>
      </c>
      <c r="K296" s="123">
        <v>2052302.78</v>
      </c>
      <c r="L296" s="146">
        <v>2052302.78</v>
      </c>
      <c r="M296" s="149">
        <f>L296-K296</f>
        <v>0</v>
      </c>
      <c r="N296" s="48"/>
    </row>
    <row r="297" spans="1:14" s="36" customFormat="1" ht="43.5" customHeight="1" x14ac:dyDescent="0.2">
      <c r="A297" s="237" t="s">
        <v>144</v>
      </c>
      <c r="B297" s="237"/>
      <c r="C297" s="123">
        <v>0</v>
      </c>
      <c r="D297" s="70"/>
      <c r="E297" s="51"/>
      <c r="F297" s="51"/>
      <c r="G297" s="123">
        <f t="shared" ref="G297:M297" si="33">SUM(G296)</f>
        <v>2319835.6</v>
      </c>
      <c r="H297" s="123">
        <f t="shared" si="33"/>
        <v>2319835.6</v>
      </c>
      <c r="I297" s="123">
        <f t="shared" si="33"/>
        <v>2319835.6</v>
      </c>
      <c r="J297" s="123">
        <f t="shared" si="33"/>
        <v>2052302.78</v>
      </c>
      <c r="K297" s="123">
        <f t="shared" si="33"/>
        <v>2052302.78</v>
      </c>
      <c r="L297" s="146">
        <f t="shared" si="33"/>
        <v>2052302.78</v>
      </c>
      <c r="M297" s="146">
        <f t="shared" si="33"/>
        <v>0</v>
      </c>
      <c r="N297" s="123"/>
    </row>
    <row r="298" spans="1:14" s="36" customFormat="1" ht="12" customHeight="1" x14ac:dyDescent="0.2">
      <c r="A298" s="205" t="s">
        <v>114</v>
      </c>
      <c r="B298" s="208"/>
      <c r="C298" s="208"/>
      <c r="D298" s="208"/>
      <c r="E298" s="208"/>
      <c r="F298" s="208"/>
      <c r="G298" s="208"/>
      <c r="H298" s="208"/>
      <c r="I298" s="208"/>
      <c r="J298" s="208"/>
      <c r="K298" s="208"/>
      <c r="L298" s="208"/>
      <c r="M298" s="208"/>
      <c r="N298" s="208"/>
    </row>
    <row r="299" spans="1:14" s="36" customFormat="1" ht="12" customHeight="1" x14ac:dyDescent="0.2">
      <c r="A299" s="64">
        <v>233</v>
      </c>
      <c r="B299" s="78" t="s">
        <v>64</v>
      </c>
      <c r="C299" s="123">
        <v>909.2</v>
      </c>
      <c r="D299" s="52"/>
      <c r="E299" s="123"/>
      <c r="F299" s="123"/>
      <c r="G299" s="123">
        <v>4570680.63</v>
      </c>
      <c r="H299" s="123">
        <v>4570680.63</v>
      </c>
      <c r="I299" s="123">
        <f>H299</f>
        <v>4570680.63</v>
      </c>
      <c r="J299" s="123">
        <v>4570680.63</v>
      </c>
      <c r="K299" s="123">
        <v>4478879.01</v>
      </c>
      <c r="L299" s="123">
        <v>4478879.01</v>
      </c>
      <c r="M299" s="149">
        <f>L299-K299</f>
        <v>0</v>
      </c>
      <c r="N299" s="48"/>
    </row>
    <row r="300" spans="1:14" s="36" customFormat="1" ht="14.25" customHeight="1" x14ac:dyDescent="0.2">
      <c r="A300" s="64">
        <v>234</v>
      </c>
      <c r="B300" s="78" t="s">
        <v>65</v>
      </c>
      <c r="C300" s="123"/>
      <c r="D300" s="52"/>
      <c r="E300" s="123"/>
      <c r="F300" s="123"/>
      <c r="G300" s="123">
        <v>2538021.85</v>
      </c>
      <c r="H300" s="123">
        <v>2538021.85</v>
      </c>
      <c r="I300" s="123">
        <f>H300</f>
        <v>2538021.85</v>
      </c>
      <c r="J300" s="123">
        <v>2725024.85</v>
      </c>
      <c r="K300" s="123">
        <v>2725024.85</v>
      </c>
      <c r="L300" s="123">
        <v>2765386.59</v>
      </c>
      <c r="M300" s="149">
        <f>L300-K300</f>
        <v>40361.739999999758</v>
      </c>
      <c r="N300" s="149" t="s">
        <v>716</v>
      </c>
    </row>
    <row r="301" spans="1:14" s="36" customFormat="1" ht="13.5" customHeight="1" x14ac:dyDescent="0.2">
      <c r="A301" s="64">
        <v>235</v>
      </c>
      <c r="B301" s="78" t="s">
        <v>66</v>
      </c>
      <c r="C301" s="123">
        <v>562.4</v>
      </c>
      <c r="D301" s="52"/>
      <c r="E301" s="123"/>
      <c r="F301" s="123"/>
      <c r="G301" s="123">
        <v>2508785.2799999998</v>
      </c>
      <c r="H301" s="123">
        <v>2508785.2799999998</v>
      </c>
      <c r="I301" s="123">
        <f>H301</f>
        <v>2508785.2799999998</v>
      </c>
      <c r="J301" s="123">
        <v>2715995.28</v>
      </c>
      <c r="K301" s="123">
        <v>2715995.28</v>
      </c>
      <c r="L301" s="123">
        <v>2879383</v>
      </c>
      <c r="M301" s="149">
        <f>L301-K301</f>
        <v>163387.7200000002</v>
      </c>
      <c r="N301" s="149" t="s">
        <v>716</v>
      </c>
    </row>
    <row r="302" spans="1:14" s="36" customFormat="1" ht="27" customHeight="1" x14ac:dyDescent="0.2">
      <c r="A302" s="237" t="s">
        <v>115</v>
      </c>
      <c r="B302" s="237"/>
      <c r="C302" s="123">
        <v>1471.6</v>
      </c>
      <c r="D302" s="70"/>
      <c r="E302" s="51"/>
      <c r="F302" s="51"/>
      <c r="G302" s="123">
        <f t="shared" ref="G302:M302" si="34">SUM(G299:G301)</f>
        <v>9617487.7599999998</v>
      </c>
      <c r="H302" s="123">
        <f t="shared" si="34"/>
        <v>9617487.7599999998</v>
      </c>
      <c r="I302" s="123">
        <f t="shared" si="34"/>
        <v>9617487.7599999998</v>
      </c>
      <c r="J302" s="123">
        <f t="shared" si="34"/>
        <v>10011700.76</v>
      </c>
      <c r="K302" s="123">
        <f t="shared" si="34"/>
        <v>9919899.1399999987</v>
      </c>
      <c r="L302" s="146">
        <f t="shared" si="34"/>
        <v>10123648.6</v>
      </c>
      <c r="M302" s="146">
        <f t="shared" si="34"/>
        <v>203749.45999999996</v>
      </c>
      <c r="N302" s="123"/>
    </row>
    <row r="303" spans="1:14" s="36" customFormat="1" ht="12" customHeight="1" x14ac:dyDescent="0.2">
      <c r="A303" s="213" t="s">
        <v>201</v>
      </c>
      <c r="B303" s="213"/>
      <c r="C303" s="213"/>
      <c r="D303" s="213"/>
      <c r="E303" s="213"/>
      <c r="F303" s="213"/>
      <c r="G303" s="213"/>
      <c r="H303" s="213"/>
      <c r="I303" s="213"/>
      <c r="J303" s="213"/>
      <c r="K303" s="213"/>
      <c r="L303" s="213"/>
      <c r="M303" s="213"/>
      <c r="N303" s="213"/>
    </row>
    <row r="304" spans="1:14" s="36" customFormat="1" ht="12" customHeight="1" x14ac:dyDescent="0.2">
      <c r="A304" s="64">
        <v>236</v>
      </c>
      <c r="B304" s="78" t="s">
        <v>72</v>
      </c>
      <c r="C304" s="87"/>
      <c r="D304" s="88"/>
      <c r="E304" s="87"/>
      <c r="F304" s="87"/>
      <c r="G304" s="123">
        <v>2389757.84</v>
      </c>
      <c r="H304" s="123">
        <v>2389757.84</v>
      </c>
      <c r="I304" s="123">
        <f>H304</f>
        <v>2389757.84</v>
      </c>
      <c r="J304" s="123">
        <v>2389757.84</v>
      </c>
      <c r="K304" s="123">
        <v>1939201.81</v>
      </c>
      <c r="L304" s="146">
        <v>1939201.81</v>
      </c>
      <c r="M304" s="149">
        <f>L304-K304</f>
        <v>0</v>
      </c>
      <c r="N304" s="48"/>
    </row>
    <row r="305" spans="1:14" s="36" customFormat="1" ht="43.5" customHeight="1" x14ac:dyDescent="0.2">
      <c r="A305" s="261" t="s">
        <v>145</v>
      </c>
      <c r="B305" s="261"/>
      <c r="C305" s="87"/>
      <c r="D305" s="88"/>
      <c r="E305" s="87"/>
      <c r="F305" s="87"/>
      <c r="G305" s="87">
        <f t="shared" ref="G305:M305" si="35">SUM(G304)</f>
        <v>2389757.84</v>
      </c>
      <c r="H305" s="87">
        <f t="shared" si="35"/>
        <v>2389757.84</v>
      </c>
      <c r="I305" s="87">
        <f t="shared" si="35"/>
        <v>2389757.84</v>
      </c>
      <c r="J305" s="87">
        <f t="shared" si="35"/>
        <v>2389757.84</v>
      </c>
      <c r="K305" s="87">
        <f t="shared" si="35"/>
        <v>1939201.81</v>
      </c>
      <c r="L305" s="152">
        <f t="shared" si="35"/>
        <v>1939201.81</v>
      </c>
      <c r="M305" s="152">
        <f t="shared" si="35"/>
        <v>0</v>
      </c>
      <c r="N305" s="87"/>
    </row>
    <row r="306" spans="1:14" s="36" customFormat="1" ht="12" customHeight="1" x14ac:dyDescent="0.2">
      <c r="A306" s="213" t="s">
        <v>130</v>
      </c>
      <c r="B306" s="213"/>
      <c r="C306" s="213"/>
      <c r="D306" s="213"/>
      <c r="E306" s="213"/>
      <c r="F306" s="213"/>
      <c r="G306" s="213"/>
      <c r="H306" s="213"/>
      <c r="I306" s="213"/>
      <c r="J306" s="213"/>
      <c r="K306" s="213"/>
      <c r="L306" s="213"/>
      <c r="M306" s="213"/>
      <c r="N306" s="213"/>
    </row>
    <row r="307" spans="1:14" s="36" customFormat="1" ht="12" customHeight="1" x14ac:dyDescent="0.2">
      <c r="A307" s="99">
        <v>237</v>
      </c>
      <c r="B307" s="61" t="s">
        <v>669</v>
      </c>
      <c r="C307" s="71"/>
      <c r="D307" s="65"/>
      <c r="E307" s="51"/>
      <c r="F307" s="51"/>
      <c r="G307" s="123">
        <v>2738078.43</v>
      </c>
      <c r="H307" s="123">
        <v>2738078.43</v>
      </c>
      <c r="I307" s="123">
        <f>H307</f>
        <v>2738078.43</v>
      </c>
      <c r="J307" s="123">
        <v>2738078.43</v>
      </c>
      <c r="K307" s="123">
        <v>2738078.43</v>
      </c>
      <c r="L307" s="146">
        <v>2738078.43</v>
      </c>
      <c r="M307" s="149">
        <f>L307-K307</f>
        <v>0</v>
      </c>
      <c r="N307" s="48"/>
    </row>
    <row r="308" spans="1:14" s="36" customFormat="1" ht="43.5" customHeight="1" x14ac:dyDescent="0.2">
      <c r="A308" s="272" t="s">
        <v>129</v>
      </c>
      <c r="B308" s="273"/>
      <c r="C308" s="87"/>
      <c r="D308" s="88"/>
      <c r="E308" s="87"/>
      <c r="F308" s="87"/>
      <c r="G308" s="87">
        <f t="shared" ref="G308:M308" si="36">SUM(G307:G307)</f>
        <v>2738078.43</v>
      </c>
      <c r="H308" s="87">
        <f t="shared" si="36"/>
        <v>2738078.43</v>
      </c>
      <c r="I308" s="87">
        <f t="shared" si="36"/>
        <v>2738078.43</v>
      </c>
      <c r="J308" s="87">
        <f t="shared" si="36"/>
        <v>2738078.43</v>
      </c>
      <c r="K308" s="87">
        <f t="shared" si="36"/>
        <v>2738078.43</v>
      </c>
      <c r="L308" s="152">
        <f t="shared" si="36"/>
        <v>2738078.43</v>
      </c>
      <c r="M308" s="152">
        <f t="shared" si="36"/>
        <v>0</v>
      </c>
      <c r="N308" s="87"/>
    </row>
    <row r="309" spans="1:14" s="36" customFormat="1" ht="12" customHeight="1" x14ac:dyDescent="0.2">
      <c r="A309" s="210" t="s">
        <v>208</v>
      </c>
      <c r="B309" s="211"/>
      <c r="C309" s="211"/>
      <c r="D309" s="211"/>
      <c r="E309" s="211"/>
      <c r="F309" s="211"/>
      <c r="G309" s="211"/>
      <c r="H309" s="211"/>
      <c r="I309" s="211"/>
      <c r="J309" s="211"/>
      <c r="K309" s="211"/>
      <c r="L309" s="211"/>
      <c r="M309" s="211"/>
      <c r="N309" s="211"/>
    </row>
    <row r="310" spans="1:14" s="36" customFormat="1" ht="12" customHeight="1" x14ac:dyDescent="0.2">
      <c r="A310" s="44">
        <v>238</v>
      </c>
      <c r="B310" s="133" t="s">
        <v>76</v>
      </c>
      <c r="C310" s="123"/>
      <c r="D310" s="52"/>
      <c r="E310" s="123"/>
      <c r="F310" s="123"/>
      <c r="G310" s="123">
        <v>3138711.03</v>
      </c>
      <c r="H310" s="123">
        <v>3138711.03</v>
      </c>
      <c r="I310" s="123">
        <f>H310</f>
        <v>3138711.03</v>
      </c>
      <c r="J310" s="123">
        <v>3226764.44</v>
      </c>
      <c r="K310" s="123">
        <v>3226764.44</v>
      </c>
      <c r="L310" s="146">
        <v>3226764.44</v>
      </c>
      <c r="M310" s="149">
        <f>L310-K310</f>
        <v>0</v>
      </c>
      <c r="N310" s="48"/>
    </row>
    <row r="311" spans="1:14" s="36" customFormat="1" ht="43.5" customHeight="1" x14ac:dyDescent="0.2">
      <c r="A311" s="237" t="s">
        <v>209</v>
      </c>
      <c r="B311" s="237"/>
      <c r="C311" s="123">
        <v>894.2</v>
      </c>
      <c r="D311" s="70"/>
      <c r="E311" s="51"/>
      <c r="F311" s="51"/>
      <c r="G311" s="123">
        <f t="shared" ref="G311:M311" si="37">SUM(G310:G310)</f>
        <v>3138711.03</v>
      </c>
      <c r="H311" s="123">
        <f t="shared" si="37"/>
        <v>3138711.03</v>
      </c>
      <c r="I311" s="123">
        <f t="shared" si="37"/>
        <v>3138711.03</v>
      </c>
      <c r="J311" s="123">
        <f t="shared" si="37"/>
        <v>3226764.44</v>
      </c>
      <c r="K311" s="123">
        <f t="shared" si="37"/>
        <v>3226764.44</v>
      </c>
      <c r="L311" s="146">
        <f t="shared" si="37"/>
        <v>3226764.44</v>
      </c>
      <c r="M311" s="146">
        <f t="shared" si="37"/>
        <v>0</v>
      </c>
      <c r="N311" s="123"/>
    </row>
    <row r="312" spans="1:14" s="36" customFormat="1" ht="12" customHeight="1" x14ac:dyDescent="0.2">
      <c r="A312" s="205" t="s">
        <v>146</v>
      </c>
      <c r="B312" s="208"/>
      <c r="C312" s="208"/>
      <c r="D312" s="208"/>
      <c r="E312" s="208"/>
      <c r="F312" s="208"/>
      <c r="G312" s="208"/>
      <c r="H312" s="208"/>
      <c r="I312" s="208"/>
      <c r="J312" s="208"/>
      <c r="K312" s="208"/>
      <c r="L312" s="208"/>
      <c r="M312" s="208"/>
      <c r="N312" s="208"/>
    </row>
    <row r="313" spans="1:14" s="36" customFormat="1" ht="12" customHeight="1" x14ac:dyDescent="0.2">
      <c r="A313" s="44">
        <v>239</v>
      </c>
      <c r="B313" s="133" t="s">
        <v>79</v>
      </c>
      <c r="C313" s="123">
        <v>909.2</v>
      </c>
      <c r="D313" s="52"/>
      <c r="E313" s="123"/>
      <c r="F313" s="123"/>
      <c r="G313" s="123">
        <v>3913033.05</v>
      </c>
      <c r="H313" s="123">
        <v>3913033.05</v>
      </c>
      <c r="I313" s="123">
        <v>3691833.03</v>
      </c>
      <c r="J313" s="123">
        <v>3691833.03</v>
      </c>
      <c r="K313" s="123">
        <v>3691833.03</v>
      </c>
      <c r="L313" s="146">
        <v>3691833.03</v>
      </c>
      <c r="M313" s="149">
        <f>L313-K313</f>
        <v>0</v>
      </c>
      <c r="N313" s="48"/>
    </row>
    <row r="314" spans="1:14" s="36" customFormat="1" ht="12" customHeight="1" x14ac:dyDescent="0.2">
      <c r="A314" s="44">
        <v>240</v>
      </c>
      <c r="B314" s="133" t="s">
        <v>80</v>
      </c>
      <c r="C314" s="123">
        <v>562.4</v>
      </c>
      <c r="D314" s="52"/>
      <c r="E314" s="123"/>
      <c r="F314" s="123"/>
      <c r="G314" s="123">
        <v>2081776.58</v>
      </c>
      <c r="H314" s="123">
        <v>2081776.58</v>
      </c>
      <c r="I314" s="123">
        <v>2081776.58</v>
      </c>
      <c r="J314" s="123">
        <v>2180088.4</v>
      </c>
      <c r="K314" s="123">
        <v>2180088.4</v>
      </c>
      <c r="L314" s="146">
        <v>2180088.4</v>
      </c>
      <c r="M314" s="149">
        <f>L314-K314</f>
        <v>0</v>
      </c>
      <c r="N314" s="48"/>
    </row>
    <row r="315" spans="1:14" s="36" customFormat="1" ht="25.5" customHeight="1" x14ac:dyDescent="0.2">
      <c r="A315" s="237" t="s">
        <v>147</v>
      </c>
      <c r="B315" s="237"/>
      <c r="C315" s="123">
        <v>1471.6</v>
      </c>
      <c r="D315" s="70"/>
      <c r="E315" s="51"/>
      <c r="F315" s="51"/>
      <c r="G315" s="123">
        <f t="shared" ref="G315:M315" si="38">SUM(G313:G314)</f>
        <v>5994809.6299999999</v>
      </c>
      <c r="H315" s="123">
        <f t="shared" si="38"/>
        <v>5994809.6299999999</v>
      </c>
      <c r="I315" s="123">
        <f t="shared" si="38"/>
        <v>5773609.6099999994</v>
      </c>
      <c r="J315" s="123">
        <f t="shared" si="38"/>
        <v>5871921.4299999997</v>
      </c>
      <c r="K315" s="123">
        <f t="shared" si="38"/>
        <v>5871921.4299999997</v>
      </c>
      <c r="L315" s="146">
        <f t="shared" si="38"/>
        <v>5871921.4299999997</v>
      </c>
      <c r="M315" s="146">
        <f t="shared" si="38"/>
        <v>0</v>
      </c>
      <c r="N315" s="123"/>
    </row>
    <row r="316" spans="1:14" s="36" customFormat="1" ht="12" customHeight="1" x14ac:dyDescent="0.2">
      <c r="A316" s="205" t="s">
        <v>148</v>
      </c>
      <c r="B316" s="208"/>
      <c r="C316" s="208"/>
      <c r="D316" s="208"/>
      <c r="E316" s="208"/>
      <c r="F316" s="208"/>
      <c r="G316" s="208"/>
      <c r="H316" s="208"/>
      <c r="I316" s="208"/>
      <c r="J316" s="208"/>
      <c r="K316" s="208"/>
      <c r="L316" s="208"/>
      <c r="M316" s="208"/>
      <c r="N316" s="208"/>
    </row>
    <row r="317" spans="1:14" s="36" customFormat="1" ht="12" customHeight="1" x14ac:dyDescent="0.2">
      <c r="A317" s="44">
        <v>241</v>
      </c>
      <c r="B317" s="61" t="s">
        <v>86</v>
      </c>
      <c r="C317" s="123">
        <v>909.2</v>
      </c>
      <c r="D317" s="52"/>
      <c r="E317" s="123"/>
      <c r="F317" s="123"/>
      <c r="G317" s="123">
        <v>3701681.09</v>
      </c>
      <c r="H317" s="123">
        <v>3701681.09</v>
      </c>
      <c r="I317" s="123">
        <f>H317</f>
        <v>3701681.09</v>
      </c>
      <c r="J317" s="123">
        <v>3701681.09</v>
      </c>
      <c r="K317" s="123">
        <v>3701681.09</v>
      </c>
      <c r="L317" s="123">
        <v>3499407.38</v>
      </c>
      <c r="M317" s="149">
        <f>L317-K317</f>
        <v>-202273.70999999996</v>
      </c>
      <c r="N317" s="149" t="s">
        <v>716</v>
      </c>
    </row>
    <row r="318" spans="1:14" s="36" customFormat="1" ht="12" customHeight="1" x14ac:dyDescent="0.2">
      <c r="A318" s="44">
        <v>242</v>
      </c>
      <c r="B318" s="61" t="s">
        <v>88</v>
      </c>
      <c r="C318" s="123">
        <v>562.4</v>
      </c>
      <c r="D318" s="52"/>
      <c r="E318" s="123"/>
      <c r="F318" s="123"/>
      <c r="G318" s="123">
        <v>4221808.32</v>
      </c>
      <c r="H318" s="123">
        <v>4221808.32</v>
      </c>
      <c r="I318" s="123">
        <f>H318</f>
        <v>4221808.32</v>
      </c>
      <c r="J318" s="123">
        <v>4221808.32</v>
      </c>
      <c r="K318" s="123">
        <v>4221808.32</v>
      </c>
      <c r="L318" s="123">
        <v>3795956.43</v>
      </c>
      <c r="M318" s="149">
        <f>L318-K318</f>
        <v>-425851.89000000013</v>
      </c>
      <c r="N318" s="149" t="s">
        <v>716</v>
      </c>
    </row>
    <row r="319" spans="1:14" s="36" customFormat="1" ht="27.75" customHeight="1" x14ac:dyDescent="0.2">
      <c r="A319" s="237" t="s">
        <v>149</v>
      </c>
      <c r="B319" s="237"/>
      <c r="C319" s="123">
        <v>1471.6</v>
      </c>
      <c r="D319" s="70"/>
      <c r="E319" s="51"/>
      <c r="F319" s="51"/>
      <c r="G319" s="123">
        <f t="shared" ref="G319:M319" si="39">SUM(G317:G318)</f>
        <v>7923489.4100000001</v>
      </c>
      <c r="H319" s="123">
        <f t="shared" si="39"/>
        <v>7923489.4100000001</v>
      </c>
      <c r="I319" s="123">
        <f t="shared" si="39"/>
        <v>7923489.4100000001</v>
      </c>
      <c r="J319" s="123">
        <f t="shared" si="39"/>
        <v>7923489.4100000001</v>
      </c>
      <c r="K319" s="123">
        <f t="shared" si="39"/>
        <v>7923489.4100000001</v>
      </c>
      <c r="L319" s="146">
        <f t="shared" si="39"/>
        <v>7295363.8100000005</v>
      </c>
      <c r="M319" s="146">
        <f t="shared" si="39"/>
        <v>-628125.60000000009</v>
      </c>
      <c r="N319" s="123"/>
    </row>
    <row r="320" spans="1:14" s="36" customFormat="1" ht="12" customHeight="1" x14ac:dyDescent="0.2">
      <c r="A320" s="213" t="s">
        <v>151</v>
      </c>
      <c r="B320" s="213"/>
      <c r="C320" s="213"/>
      <c r="D320" s="213"/>
      <c r="E320" s="213"/>
      <c r="F320" s="213"/>
      <c r="G320" s="213"/>
      <c r="H320" s="213"/>
      <c r="I320" s="213"/>
      <c r="J320" s="213"/>
      <c r="K320" s="213"/>
      <c r="L320" s="213"/>
      <c r="M320" s="213"/>
      <c r="N320" s="213"/>
    </row>
    <row r="321" spans="1:15" s="36" customFormat="1" ht="12" customHeight="1" x14ac:dyDescent="0.2">
      <c r="A321" s="44">
        <v>243</v>
      </c>
      <c r="B321" s="133" t="s">
        <v>91</v>
      </c>
      <c r="C321" s="87"/>
      <c r="D321" s="88"/>
      <c r="E321" s="87"/>
      <c r="F321" s="87"/>
      <c r="G321" s="123">
        <v>2203335.92</v>
      </c>
      <c r="H321" s="123">
        <v>2203335.92</v>
      </c>
      <c r="I321" s="123">
        <f>H321</f>
        <v>2203335.92</v>
      </c>
      <c r="J321" s="123">
        <v>2203335.92</v>
      </c>
      <c r="K321" s="123">
        <v>2203335.92</v>
      </c>
      <c r="L321" s="123">
        <v>2138929.19</v>
      </c>
      <c r="M321" s="149">
        <f>L321-K321</f>
        <v>-64406.729999999981</v>
      </c>
      <c r="N321" s="149" t="s">
        <v>716</v>
      </c>
    </row>
    <row r="322" spans="1:15" s="36" customFormat="1" ht="12" customHeight="1" x14ac:dyDescent="0.2">
      <c r="A322" s="44">
        <v>244</v>
      </c>
      <c r="B322" s="133" t="s">
        <v>674</v>
      </c>
      <c r="C322" s="87"/>
      <c r="D322" s="88"/>
      <c r="E322" s="87"/>
      <c r="F322" s="87"/>
      <c r="G322" s="123">
        <v>1537529.67</v>
      </c>
      <c r="H322" s="123">
        <v>1537529.67</v>
      </c>
      <c r="I322" s="123">
        <f>H322</f>
        <v>1537529.67</v>
      </c>
      <c r="J322" s="123">
        <v>1537529.67</v>
      </c>
      <c r="K322" s="123">
        <v>1537529.67</v>
      </c>
      <c r="L322" s="123">
        <v>1222791.47</v>
      </c>
      <c r="M322" s="149">
        <f>L322-K322</f>
        <v>-314738.19999999995</v>
      </c>
      <c r="N322" s="149" t="s">
        <v>716</v>
      </c>
    </row>
    <row r="323" spans="1:15" s="36" customFormat="1" ht="43.5" customHeight="1" x14ac:dyDescent="0.2">
      <c r="A323" s="261" t="s">
        <v>150</v>
      </c>
      <c r="B323" s="261"/>
      <c r="C323" s="87"/>
      <c r="D323" s="88"/>
      <c r="E323" s="87"/>
      <c r="F323" s="87"/>
      <c r="G323" s="87">
        <f t="shared" ref="G323:M323" si="40">SUM(G321:G322)</f>
        <v>3740865.59</v>
      </c>
      <c r="H323" s="87">
        <f t="shared" si="40"/>
        <v>3740865.59</v>
      </c>
      <c r="I323" s="87">
        <f t="shared" si="40"/>
        <v>3740865.59</v>
      </c>
      <c r="J323" s="87">
        <f t="shared" si="40"/>
        <v>3740865.59</v>
      </c>
      <c r="K323" s="87">
        <f t="shared" si="40"/>
        <v>3740865.59</v>
      </c>
      <c r="L323" s="152">
        <f t="shared" si="40"/>
        <v>3361720.66</v>
      </c>
      <c r="M323" s="152">
        <f t="shared" si="40"/>
        <v>-379144.92999999993</v>
      </c>
      <c r="N323" s="87"/>
    </row>
    <row r="324" spans="1:15" s="36" customFormat="1" ht="12" customHeight="1" x14ac:dyDescent="0.2">
      <c r="A324" s="213" t="s">
        <v>235</v>
      </c>
      <c r="B324" s="213"/>
      <c r="C324" s="213"/>
      <c r="D324" s="213"/>
      <c r="E324" s="213"/>
      <c r="F324" s="213"/>
      <c r="G324" s="213"/>
      <c r="H324" s="213"/>
      <c r="I324" s="213"/>
      <c r="J324" s="213"/>
      <c r="K324" s="213"/>
      <c r="L324" s="213"/>
      <c r="M324" s="213"/>
      <c r="N324" s="213"/>
    </row>
    <row r="325" spans="1:15" s="36" customFormat="1" ht="12" customHeight="1" x14ac:dyDescent="0.2">
      <c r="A325" s="44">
        <v>245</v>
      </c>
      <c r="B325" s="133" t="s">
        <v>92</v>
      </c>
      <c r="C325" s="87"/>
      <c r="D325" s="88"/>
      <c r="E325" s="87"/>
      <c r="F325" s="87"/>
      <c r="G325" s="123">
        <v>3956278.9</v>
      </c>
      <c r="H325" s="123">
        <v>3956278.9</v>
      </c>
      <c r="I325" s="123">
        <f>H325</f>
        <v>3956278.9</v>
      </c>
      <c r="J325" s="123">
        <v>3956278.9</v>
      </c>
      <c r="K325" s="123">
        <v>3956278.9</v>
      </c>
      <c r="L325" s="123">
        <v>3714394.06</v>
      </c>
      <c r="M325" s="149">
        <f>L325-K325</f>
        <v>-241884.83999999985</v>
      </c>
      <c r="N325" s="149" t="s">
        <v>716</v>
      </c>
    </row>
    <row r="326" spans="1:15" s="36" customFormat="1" ht="30.75" customHeight="1" x14ac:dyDescent="0.2">
      <c r="A326" s="261" t="s">
        <v>236</v>
      </c>
      <c r="B326" s="261"/>
      <c r="C326" s="87"/>
      <c r="D326" s="88"/>
      <c r="E326" s="87"/>
      <c r="F326" s="87"/>
      <c r="G326" s="87">
        <f t="shared" ref="G326:M326" si="41">SUM(G325)</f>
        <v>3956278.9</v>
      </c>
      <c r="H326" s="87">
        <f t="shared" si="41"/>
        <v>3956278.9</v>
      </c>
      <c r="I326" s="87">
        <f t="shared" si="41"/>
        <v>3956278.9</v>
      </c>
      <c r="J326" s="87">
        <f t="shared" si="41"/>
        <v>3956278.9</v>
      </c>
      <c r="K326" s="87">
        <f t="shared" si="41"/>
        <v>3956278.9</v>
      </c>
      <c r="L326" s="152">
        <f t="shared" si="41"/>
        <v>3714394.06</v>
      </c>
      <c r="M326" s="152">
        <f t="shared" si="41"/>
        <v>-241884.83999999985</v>
      </c>
      <c r="N326" s="87"/>
    </row>
    <row r="327" spans="1:15" s="36" customFormat="1" ht="12" customHeight="1" x14ac:dyDescent="0.2">
      <c r="A327" s="205" t="s">
        <v>153</v>
      </c>
      <c r="B327" s="208"/>
      <c r="C327" s="208"/>
      <c r="D327" s="208"/>
      <c r="E327" s="208"/>
      <c r="F327" s="208"/>
      <c r="G327" s="208"/>
      <c r="H327" s="208"/>
      <c r="I327" s="208"/>
      <c r="J327" s="208"/>
      <c r="K327" s="208"/>
      <c r="L327" s="208"/>
      <c r="M327" s="208"/>
      <c r="N327" s="208"/>
    </row>
    <row r="328" spans="1:15" s="36" customFormat="1" ht="12" customHeight="1" x14ac:dyDescent="0.2">
      <c r="A328" s="44">
        <v>246</v>
      </c>
      <c r="B328" s="61" t="s">
        <v>100</v>
      </c>
      <c r="C328" s="123">
        <v>1289.5999999999999</v>
      </c>
      <c r="D328" s="52"/>
      <c r="E328" s="123"/>
      <c r="F328" s="123"/>
      <c r="G328" s="123">
        <v>5179896.5599999996</v>
      </c>
      <c r="H328" s="123">
        <v>5179896.5599999996</v>
      </c>
      <c r="I328" s="123">
        <f t="shared" ref="I328:I334" si="42">H328</f>
        <v>5179896.5599999996</v>
      </c>
      <c r="J328" s="123">
        <v>5179896.5599999996</v>
      </c>
      <c r="K328" s="123">
        <v>4593542.51</v>
      </c>
      <c r="L328" s="123">
        <v>4593542.51</v>
      </c>
      <c r="M328" s="149">
        <f t="shared" ref="M328:M334" si="43">L328-K328</f>
        <v>0</v>
      </c>
      <c r="N328" s="48"/>
    </row>
    <row r="329" spans="1:15" s="36" customFormat="1" ht="12" customHeight="1" x14ac:dyDescent="0.2">
      <c r="A329" s="44">
        <v>247</v>
      </c>
      <c r="B329" s="61" t="s">
        <v>102</v>
      </c>
      <c r="C329" s="123"/>
      <c r="D329" s="52"/>
      <c r="E329" s="123"/>
      <c r="F329" s="123"/>
      <c r="G329" s="123">
        <v>5667220</v>
      </c>
      <c r="H329" s="123">
        <v>5667220</v>
      </c>
      <c r="I329" s="123">
        <f t="shared" si="42"/>
        <v>5667220</v>
      </c>
      <c r="J329" s="123">
        <v>5667220</v>
      </c>
      <c r="K329" s="123">
        <v>5667220</v>
      </c>
      <c r="L329" s="123">
        <v>5779441.6200000001</v>
      </c>
      <c r="M329" s="149">
        <f t="shared" si="43"/>
        <v>112221.62000000011</v>
      </c>
      <c r="N329" s="149" t="s">
        <v>716</v>
      </c>
    </row>
    <row r="330" spans="1:15" s="36" customFormat="1" ht="12" customHeight="1" x14ac:dyDescent="0.2">
      <c r="A330" s="147">
        <v>248</v>
      </c>
      <c r="B330" s="61" t="s">
        <v>103</v>
      </c>
      <c r="C330" s="123"/>
      <c r="D330" s="52"/>
      <c r="E330" s="123"/>
      <c r="F330" s="123"/>
      <c r="G330" s="123">
        <v>2838437.43</v>
      </c>
      <c r="H330" s="123">
        <v>2838437.43</v>
      </c>
      <c r="I330" s="123">
        <f t="shared" si="42"/>
        <v>2838437.43</v>
      </c>
      <c r="J330" s="123">
        <v>2838437.43</v>
      </c>
      <c r="K330" s="123">
        <v>2838437.43</v>
      </c>
      <c r="L330" s="123">
        <v>2044609.94</v>
      </c>
      <c r="M330" s="149">
        <f t="shared" si="43"/>
        <v>-793827.49000000022</v>
      </c>
      <c r="N330" s="149" t="s">
        <v>716</v>
      </c>
      <c r="O330" s="49"/>
    </row>
    <row r="331" spans="1:15" s="36" customFormat="1" ht="12" customHeight="1" x14ac:dyDescent="0.2">
      <c r="A331" s="147">
        <v>249</v>
      </c>
      <c r="B331" s="61" t="s">
        <v>104</v>
      </c>
      <c r="C331" s="123"/>
      <c r="D331" s="52"/>
      <c r="E331" s="123"/>
      <c r="F331" s="123"/>
      <c r="G331" s="123">
        <v>3864784.94</v>
      </c>
      <c r="H331" s="123">
        <v>3864784.94</v>
      </c>
      <c r="I331" s="123">
        <f t="shared" si="42"/>
        <v>3864784.94</v>
      </c>
      <c r="J331" s="123">
        <v>3864784.94</v>
      </c>
      <c r="K331" s="123">
        <v>3864784.94</v>
      </c>
      <c r="L331" s="123">
        <v>3864784.94</v>
      </c>
      <c r="M331" s="149">
        <f t="shared" si="43"/>
        <v>0</v>
      </c>
      <c r="N331" s="48"/>
    </row>
    <row r="332" spans="1:15" s="36" customFormat="1" ht="12" customHeight="1" x14ac:dyDescent="0.2">
      <c r="A332" s="147">
        <v>250</v>
      </c>
      <c r="B332" s="61" t="s">
        <v>107</v>
      </c>
      <c r="C332" s="123"/>
      <c r="D332" s="52"/>
      <c r="E332" s="123"/>
      <c r="F332" s="123"/>
      <c r="G332" s="123">
        <v>3050030.25</v>
      </c>
      <c r="H332" s="123">
        <v>3050030.25</v>
      </c>
      <c r="I332" s="123">
        <f t="shared" si="42"/>
        <v>3050030.25</v>
      </c>
      <c r="J332" s="123">
        <v>3050030.25</v>
      </c>
      <c r="K332" s="123">
        <v>3050030.25</v>
      </c>
      <c r="L332" s="123">
        <v>2520811.37</v>
      </c>
      <c r="M332" s="149">
        <f t="shared" si="43"/>
        <v>-529218.87999999989</v>
      </c>
      <c r="N332" s="149" t="s">
        <v>716</v>
      </c>
    </row>
    <row r="333" spans="1:15" s="36" customFormat="1" ht="12" customHeight="1" x14ac:dyDescent="0.2">
      <c r="A333" s="147">
        <v>251</v>
      </c>
      <c r="B333" s="61" t="s">
        <v>110</v>
      </c>
      <c r="C333" s="123"/>
      <c r="D333" s="52"/>
      <c r="E333" s="123"/>
      <c r="F333" s="123"/>
      <c r="G333" s="123">
        <v>2104737.92</v>
      </c>
      <c r="H333" s="123">
        <v>2104737.92</v>
      </c>
      <c r="I333" s="123">
        <f t="shared" si="42"/>
        <v>2104737.92</v>
      </c>
      <c r="J333" s="123">
        <v>2104737.92</v>
      </c>
      <c r="K333" s="123">
        <v>2104737.92</v>
      </c>
      <c r="L333" s="123">
        <v>2104737.92</v>
      </c>
      <c r="M333" s="149">
        <f t="shared" si="43"/>
        <v>0</v>
      </c>
      <c r="N333" s="48"/>
    </row>
    <row r="334" spans="1:15" s="36" customFormat="1" ht="12" customHeight="1" x14ac:dyDescent="0.2">
      <c r="A334" s="147">
        <v>252</v>
      </c>
      <c r="B334" s="61" t="s">
        <v>680</v>
      </c>
      <c r="C334" s="123"/>
      <c r="D334" s="52"/>
      <c r="E334" s="123"/>
      <c r="F334" s="123"/>
      <c r="G334" s="123">
        <v>5066796.5</v>
      </c>
      <c r="H334" s="123">
        <v>5066796.5</v>
      </c>
      <c r="I334" s="123">
        <f t="shared" si="42"/>
        <v>5066796.5</v>
      </c>
      <c r="J334" s="123">
        <v>5066796.5</v>
      </c>
      <c r="K334" s="123">
        <v>4982469.59</v>
      </c>
      <c r="L334" s="123">
        <v>4982469.59</v>
      </c>
      <c r="M334" s="149">
        <f t="shared" si="43"/>
        <v>0</v>
      </c>
      <c r="N334" s="48"/>
    </row>
    <row r="335" spans="1:15" s="36" customFormat="1" ht="43.5" customHeight="1" x14ac:dyDescent="0.2">
      <c r="A335" s="237" t="s">
        <v>152</v>
      </c>
      <c r="B335" s="237"/>
      <c r="C335" s="123">
        <v>1289.5999999999999</v>
      </c>
      <c r="D335" s="70"/>
      <c r="E335" s="51"/>
      <c r="F335" s="51"/>
      <c r="G335" s="123">
        <f t="shared" ref="G335:M335" si="44">SUM(G328:G334)</f>
        <v>27771903.600000001</v>
      </c>
      <c r="H335" s="123">
        <f t="shared" si="44"/>
        <v>27771903.600000001</v>
      </c>
      <c r="I335" s="123">
        <f t="shared" si="44"/>
        <v>27771903.600000001</v>
      </c>
      <c r="J335" s="123">
        <f t="shared" si="44"/>
        <v>27771903.600000001</v>
      </c>
      <c r="K335" s="123">
        <f t="shared" si="44"/>
        <v>27101222.639999997</v>
      </c>
      <c r="L335" s="146">
        <f t="shared" si="44"/>
        <v>25890397.889999997</v>
      </c>
      <c r="M335" s="146">
        <f t="shared" si="44"/>
        <v>-1210824.75</v>
      </c>
      <c r="N335" s="123"/>
    </row>
    <row r="336" spans="1:15" s="36" customFormat="1" ht="12" customHeight="1" x14ac:dyDescent="0.2">
      <c r="A336" s="213" t="s">
        <v>239</v>
      </c>
      <c r="B336" s="213"/>
      <c r="C336" s="213"/>
      <c r="D336" s="213"/>
      <c r="E336" s="213"/>
      <c r="F336" s="213"/>
      <c r="G336" s="213"/>
      <c r="H336" s="213"/>
      <c r="I336" s="213"/>
      <c r="J336" s="213"/>
      <c r="K336" s="213"/>
      <c r="L336" s="213"/>
      <c r="M336" s="213"/>
      <c r="N336" s="213"/>
    </row>
    <row r="337" spans="1:14" s="36" customFormat="1" ht="12" customHeight="1" x14ac:dyDescent="0.2">
      <c r="A337" s="44">
        <v>253</v>
      </c>
      <c r="B337" s="133" t="s">
        <v>111</v>
      </c>
      <c r="C337" s="87"/>
      <c r="D337" s="88"/>
      <c r="E337" s="87"/>
      <c r="F337" s="87"/>
      <c r="G337" s="123">
        <v>3075567.28</v>
      </c>
      <c r="H337" s="123">
        <v>2847140.13</v>
      </c>
      <c r="I337" s="123">
        <f>H337</f>
        <v>2847140.13</v>
      </c>
      <c r="J337" s="123">
        <v>2847140.13</v>
      </c>
      <c r="K337" s="123">
        <v>2847140.13</v>
      </c>
      <c r="L337" s="146">
        <v>2847140.13</v>
      </c>
      <c r="M337" s="149">
        <f>L337-K337</f>
        <v>0</v>
      </c>
      <c r="N337" s="48"/>
    </row>
    <row r="338" spans="1:14" s="36" customFormat="1" ht="26.25" customHeight="1" x14ac:dyDescent="0.2">
      <c r="A338" s="261" t="s">
        <v>240</v>
      </c>
      <c r="B338" s="261"/>
      <c r="C338" s="87"/>
      <c r="D338" s="88"/>
      <c r="E338" s="87"/>
      <c r="F338" s="87"/>
      <c r="G338" s="87">
        <f t="shared" ref="G338:M338" si="45">SUM(G337)</f>
        <v>3075567.28</v>
      </c>
      <c r="H338" s="87">
        <f t="shared" si="45"/>
        <v>2847140.13</v>
      </c>
      <c r="I338" s="87">
        <f t="shared" si="45"/>
        <v>2847140.13</v>
      </c>
      <c r="J338" s="87">
        <f t="shared" si="45"/>
        <v>2847140.13</v>
      </c>
      <c r="K338" s="87">
        <f t="shared" si="45"/>
        <v>2847140.13</v>
      </c>
      <c r="L338" s="152">
        <f t="shared" si="45"/>
        <v>2847140.13</v>
      </c>
      <c r="M338" s="152">
        <f t="shared" si="45"/>
        <v>0</v>
      </c>
      <c r="N338" s="87"/>
    </row>
    <row r="339" spans="1:14" ht="12.75" customHeight="1" x14ac:dyDescent="0.2"/>
    <row r="340" spans="1:14" ht="12.75" customHeight="1" x14ac:dyDescent="0.2">
      <c r="B340" s="37" t="s">
        <v>714</v>
      </c>
    </row>
    <row r="341" spans="1:14" ht="12.75" customHeight="1" x14ac:dyDescent="0.2">
      <c r="B341" s="37" t="s">
        <v>715</v>
      </c>
    </row>
    <row r="342" spans="1:14" ht="12.75" customHeight="1" x14ac:dyDescent="0.2"/>
    <row r="343" spans="1:14" ht="12.75" customHeight="1" x14ac:dyDescent="0.2"/>
    <row r="344" spans="1:14" ht="12.75" customHeight="1" x14ac:dyDescent="0.2"/>
    <row r="345" spans="1:14" ht="12.75" customHeight="1" x14ac:dyDescent="0.2"/>
    <row r="346" spans="1:14" ht="12.75" customHeight="1" x14ac:dyDescent="0.2"/>
    <row r="347" spans="1:14" ht="12.75" customHeight="1" x14ac:dyDescent="0.2"/>
    <row r="348" spans="1:14" ht="12.75" customHeight="1" x14ac:dyDescent="0.2"/>
    <row r="349" spans="1:14" ht="12.75" customHeight="1" x14ac:dyDescent="0.2"/>
    <row r="350" spans="1:14" ht="12.75" customHeight="1" x14ac:dyDescent="0.2"/>
    <row r="351" spans="1:14" ht="12.75" customHeight="1" x14ac:dyDescent="0.2"/>
    <row r="352" spans="1:14" ht="12.75" customHeight="1" x14ac:dyDescent="0.2"/>
  </sheetData>
  <autoFilter ref="A8:N352"/>
  <mergeCells count="89">
    <mergeCell ref="L2:L7"/>
    <mergeCell ref="A161:N161"/>
    <mergeCell ref="A1:N1"/>
    <mergeCell ref="A2:A7"/>
    <mergeCell ref="B2:B7"/>
    <mergeCell ref="C2:C4"/>
    <mergeCell ref="D2:D4"/>
    <mergeCell ref="I2:I7"/>
    <mergeCell ref="K2:K7"/>
    <mergeCell ref="M2:M7"/>
    <mergeCell ref="N2:N7"/>
    <mergeCell ref="C5:C7"/>
    <mergeCell ref="D5:D7"/>
    <mergeCell ref="A9:N9"/>
    <mergeCell ref="A10:B10"/>
    <mergeCell ref="A11:N11"/>
    <mergeCell ref="A160:B160"/>
    <mergeCell ref="A198:N198"/>
    <mergeCell ref="A167:B167"/>
    <mergeCell ref="A168:N168"/>
    <mergeCell ref="A172:B172"/>
    <mergeCell ref="A173:N173"/>
    <mergeCell ref="A179:B179"/>
    <mergeCell ref="A180:N180"/>
    <mergeCell ref="A184:B184"/>
    <mergeCell ref="A185:N185"/>
    <mergeCell ref="A192:B192"/>
    <mergeCell ref="A193:N193"/>
    <mergeCell ref="A197:B197"/>
    <mergeCell ref="A236:N236"/>
    <mergeCell ref="A210:B210"/>
    <mergeCell ref="A211:N211"/>
    <mergeCell ref="A217:B217"/>
    <mergeCell ref="A218:N218"/>
    <mergeCell ref="A220:B220"/>
    <mergeCell ref="A221:N221"/>
    <mergeCell ref="A226:B226"/>
    <mergeCell ref="A227:N227"/>
    <mergeCell ref="A229:B229"/>
    <mergeCell ref="A230:N230"/>
    <mergeCell ref="A235:B235"/>
    <mergeCell ref="A263:N263"/>
    <mergeCell ref="A238:B238"/>
    <mergeCell ref="A239:N239"/>
    <mergeCell ref="A241:B241"/>
    <mergeCell ref="A242:N242"/>
    <mergeCell ref="A245:B245"/>
    <mergeCell ref="A246:N246"/>
    <mergeCell ref="A250:B250"/>
    <mergeCell ref="A251:N251"/>
    <mergeCell ref="A253:B253"/>
    <mergeCell ref="A254:N254"/>
    <mergeCell ref="A262:B262"/>
    <mergeCell ref="A291:N291"/>
    <mergeCell ref="A265:B265"/>
    <mergeCell ref="A266:N266"/>
    <mergeCell ref="A269:B269"/>
    <mergeCell ref="A270:N270"/>
    <mergeCell ref="A274:B274"/>
    <mergeCell ref="A275:N275"/>
    <mergeCell ref="A277:B277"/>
    <mergeCell ref="A278:N278"/>
    <mergeCell ref="A287:B287"/>
    <mergeCell ref="A288:N288"/>
    <mergeCell ref="A290:B290"/>
    <mergeCell ref="A308:B308"/>
    <mergeCell ref="A309:N309"/>
    <mergeCell ref="A294:B294"/>
    <mergeCell ref="A295:N295"/>
    <mergeCell ref="A297:B297"/>
    <mergeCell ref="A298:N298"/>
    <mergeCell ref="A302:B302"/>
    <mergeCell ref="A303:N303"/>
    <mergeCell ref="A338:B338"/>
    <mergeCell ref="J2:J7"/>
    <mergeCell ref="A323:B323"/>
    <mergeCell ref="A324:N324"/>
    <mergeCell ref="A326:B326"/>
    <mergeCell ref="A327:N327"/>
    <mergeCell ref="A335:B335"/>
    <mergeCell ref="A336:N336"/>
    <mergeCell ref="A311:B311"/>
    <mergeCell ref="A312:N312"/>
    <mergeCell ref="A315:B315"/>
    <mergeCell ref="A316:N316"/>
    <mergeCell ref="A319:B319"/>
    <mergeCell ref="A320:N320"/>
    <mergeCell ref="A305:B305"/>
    <mergeCell ref="A306:N306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8"/>
  <sheetViews>
    <sheetView view="pageBreakPreview" topLeftCell="A190" zoomScaleNormal="100" zoomScaleSheetLayoutView="100" workbookViewId="0">
      <selection activeCell="N121" sqref="N121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hidden="1" customWidth="1"/>
    <col min="10" max="11" width="21" style="1" customWidth="1"/>
    <col min="12" max="12" width="25.83203125" style="1" customWidth="1"/>
    <col min="13" max="13" width="51.1640625" style="3" customWidth="1"/>
    <col min="14" max="14" width="11" style="2" bestFit="1" customWidth="1"/>
    <col min="15" max="15" width="38.1640625" style="2" customWidth="1"/>
    <col min="16" max="16" width="23.1640625" style="2" customWidth="1"/>
    <col min="17" max="18" width="14.5" style="2" customWidth="1"/>
    <col min="19" max="19" width="16.5" style="2" customWidth="1"/>
    <col min="20" max="16384" width="9.33203125" style="2"/>
  </cols>
  <sheetData>
    <row r="1" spans="1:20" s="4" customFormat="1" ht="45" customHeight="1" x14ac:dyDescent="0.2">
      <c r="A1" s="278" t="s">
        <v>713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80"/>
    </row>
    <row r="2" spans="1:20" s="37" customFormat="1" ht="11.25" customHeight="1" x14ac:dyDescent="0.2">
      <c r="A2" s="230" t="s">
        <v>234</v>
      </c>
      <c r="B2" s="230" t="s">
        <v>156</v>
      </c>
      <c r="C2" s="256" t="s">
        <v>246</v>
      </c>
      <c r="D2" s="256" t="s">
        <v>260</v>
      </c>
      <c r="E2" s="158"/>
      <c r="F2" s="158"/>
      <c r="G2" s="281" t="s">
        <v>692</v>
      </c>
      <c r="H2" s="281" t="s">
        <v>692</v>
      </c>
      <c r="I2" s="290" t="s">
        <v>692</v>
      </c>
      <c r="J2" s="290" t="s">
        <v>692</v>
      </c>
      <c r="K2" s="284" t="s">
        <v>693</v>
      </c>
      <c r="L2" s="232" t="s">
        <v>694</v>
      </c>
      <c r="M2" s="232" t="s">
        <v>695</v>
      </c>
    </row>
    <row r="3" spans="1:20" s="37" customFormat="1" ht="11.25" x14ac:dyDescent="0.2">
      <c r="A3" s="230"/>
      <c r="B3" s="230"/>
      <c r="C3" s="256"/>
      <c r="D3" s="256"/>
      <c r="E3" s="158"/>
      <c r="F3" s="158"/>
      <c r="G3" s="281"/>
      <c r="H3" s="281"/>
      <c r="I3" s="291"/>
      <c r="J3" s="291"/>
      <c r="K3" s="285"/>
      <c r="L3" s="232"/>
      <c r="M3" s="232"/>
    </row>
    <row r="4" spans="1:20" s="37" customFormat="1" ht="11.25" x14ac:dyDescent="0.2">
      <c r="A4" s="230"/>
      <c r="B4" s="230"/>
      <c r="C4" s="256"/>
      <c r="D4" s="256"/>
      <c r="E4" s="158"/>
      <c r="F4" s="158"/>
      <c r="G4" s="281"/>
      <c r="H4" s="281"/>
      <c r="I4" s="291"/>
      <c r="J4" s="291"/>
      <c r="K4" s="285"/>
      <c r="L4" s="232"/>
      <c r="M4" s="232"/>
    </row>
    <row r="5" spans="1:20" s="37" customFormat="1" ht="11.25" x14ac:dyDescent="0.2">
      <c r="A5" s="230"/>
      <c r="B5" s="230"/>
      <c r="C5" s="231" t="s">
        <v>221</v>
      </c>
      <c r="D5" s="231" t="s">
        <v>221</v>
      </c>
      <c r="E5" s="158"/>
      <c r="F5" s="158"/>
      <c r="G5" s="281"/>
      <c r="H5" s="281"/>
      <c r="I5" s="291"/>
      <c r="J5" s="291"/>
      <c r="K5" s="285"/>
      <c r="L5" s="232"/>
      <c r="M5" s="232"/>
      <c r="O5" s="140"/>
      <c r="P5" s="140"/>
      <c r="Q5" s="140"/>
      <c r="R5" s="140"/>
      <c r="S5" s="140"/>
      <c r="T5" s="140"/>
    </row>
    <row r="6" spans="1:20" s="37" customFormat="1" ht="11.25" x14ac:dyDescent="0.2">
      <c r="A6" s="230"/>
      <c r="B6" s="230"/>
      <c r="C6" s="231"/>
      <c r="D6" s="231"/>
      <c r="E6" s="158"/>
      <c r="F6" s="158"/>
      <c r="G6" s="281"/>
      <c r="H6" s="281"/>
      <c r="I6" s="292"/>
      <c r="J6" s="292"/>
      <c r="K6" s="286"/>
      <c r="L6" s="232"/>
      <c r="M6" s="232"/>
      <c r="O6" s="140"/>
      <c r="P6" s="140"/>
      <c r="Q6" s="140"/>
      <c r="R6" s="140"/>
      <c r="S6" s="140"/>
      <c r="T6" s="140"/>
    </row>
    <row r="7" spans="1:20" s="37" customFormat="1" x14ac:dyDescent="0.2">
      <c r="A7" s="230"/>
      <c r="B7" s="230"/>
      <c r="C7" s="231"/>
      <c r="D7" s="231"/>
      <c r="E7" s="158"/>
      <c r="F7" s="158"/>
      <c r="G7" s="232" t="s">
        <v>161</v>
      </c>
      <c r="H7" s="232"/>
      <c r="I7" s="232"/>
      <c r="J7" s="232"/>
      <c r="K7" s="232"/>
      <c r="L7" s="232"/>
      <c r="M7" s="232"/>
      <c r="O7" s="140"/>
      <c r="P7" s="140"/>
      <c r="Q7" s="140"/>
      <c r="R7" s="140"/>
      <c r="S7" s="140"/>
      <c r="T7" s="140"/>
    </row>
    <row r="8" spans="1:20" s="37" customFormat="1" x14ac:dyDescent="0.2">
      <c r="A8" s="157" t="s">
        <v>162</v>
      </c>
      <c r="B8" s="157" t="s">
        <v>163</v>
      </c>
      <c r="C8" s="157"/>
      <c r="D8" s="157"/>
      <c r="E8" s="157"/>
      <c r="F8" s="157"/>
      <c r="G8" s="157">
        <v>3</v>
      </c>
      <c r="H8" s="85">
        <v>3</v>
      </c>
      <c r="I8" s="85">
        <v>3</v>
      </c>
      <c r="J8" s="85">
        <v>3</v>
      </c>
      <c r="K8" s="85">
        <v>4</v>
      </c>
      <c r="L8" s="85">
        <v>5</v>
      </c>
      <c r="M8" s="157">
        <v>6</v>
      </c>
      <c r="O8" s="140"/>
      <c r="P8" s="140"/>
      <c r="Q8" s="140"/>
      <c r="R8" s="140"/>
      <c r="S8" s="141"/>
      <c r="T8" s="140"/>
    </row>
    <row r="9" spans="1:20" s="36" customFormat="1" x14ac:dyDescent="0.2">
      <c r="A9" s="205" t="s">
        <v>338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9"/>
      <c r="O9" s="86"/>
      <c r="P9" s="86"/>
      <c r="Q9" s="86"/>
      <c r="R9" s="86"/>
      <c r="S9" s="86"/>
      <c r="T9" s="86"/>
    </row>
    <row r="10" spans="1:20" s="36" customFormat="1" x14ac:dyDescent="0.2">
      <c r="A10" s="260" t="s">
        <v>339</v>
      </c>
      <c r="B10" s="260"/>
      <c r="C10" s="146" t="e">
        <v>#REF!</v>
      </c>
      <c r="D10" s="146"/>
      <c r="E10" s="146"/>
      <c r="F10" s="146"/>
      <c r="G10" s="146" t="e">
        <f>G170+G193+G207+G212+G217+G227+G233+G250+G255+#REF!+G258+G261+G265+G270+G273+G277+#REF!+G292+G304+G296+G309+G312+G317+G323+G327+G330+G334+G338+G345+G349+G341+G353+G363+G367+G383+G357+G236</f>
        <v>#REF!</v>
      </c>
      <c r="H10" s="146" t="e">
        <f>H170+H193+H207+H212+H217+H227+H233+H250+H255+H258+H261+H265+H270+H273+H277+#REF!+H292+H304+H296+H309+H312+H317+H323+H327+H330+H334+H338+H345+H349+H341+H353+H363+H367+H383+H357+H236</f>
        <v>#REF!</v>
      </c>
      <c r="I10" s="146" t="e">
        <f>I170+I193+I207+I212+I217+I227+I233+I250+I255+I258+I261+I265+I270+I273+I277+#REF!+I292+I304+I296+I309+I312+I317+I323+I327+I330+I334+I338+I345+I349+I341+I353+I363+I367+I383+I357+I236</f>
        <v>#REF!</v>
      </c>
      <c r="J10" s="146">
        <f>J170+J193+J207+J212+J217+J227+J233+J250+J255+J258+J261+J265+J270+J273+J277+J292+J304+J296+J309+J312+J317+J323+J327+J330+J334+J338+J345+J349+J341+J353+J363+J367+J383+J357+J236+J280</f>
        <v>1340303982.5900002</v>
      </c>
      <c r="K10" s="146">
        <f>K170+K193+K207+K212+K217+K227+K233+K250+K255+K258+K261+K265+K270+K273+K277+K292+K304+K296+K309+K312+K317+K323+K327+K330+K334+K338+K345+K349+K341+K353+K363+K367+K383+K357+K236</f>
        <v>1383377992.05</v>
      </c>
      <c r="L10" s="146">
        <f>L170+L193+L207+L212+L217+L227+L233+L250+L255+L258+L261+L265+L270+L273+L277+L292+L304+L296+L309+L312+L317+L323+L327+L330+L334+L338+L345+L349+L341+L353+L363+L367+L383+L357+L236</f>
        <v>53978062.059999995</v>
      </c>
      <c r="M10" s="156"/>
      <c r="O10" s="86"/>
      <c r="P10" s="86"/>
      <c r="Q10" s="86"/>
      <c r="R10" s="86"/>
      <c r="S10" s="86"/>
      <c r="T10" s="86"/>
    </row>
    <row r="11" spans="1:20" s="36" customFormat="1" x14ac:dyDescent="0.2">
      <c r="A11" s="205" t="s">
        <v>174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O11" s="142"/>
      <c r="P11" s="143"/>
      <c r="Q11" s="143"/>
      <c r="R11" s="143"/>
      <c r="S11" s="143"/>
      <c r="T11" s="86"/>
    </row>
    <row r="12" spans="1:20" s="36" customFormat="1" ht="15" customHeight="1" x14ac:dyDescent="0.2">
      <c r="A12" s="147">
        <v>1</v>
      </c>
      <c r="B12" s="50" t="s">
        <v>573</v>
      </c>
      <c r="C12" s="52">
        <v>2697.2</v>
      </c>
      <c r="D12" s="52"/>
      <c r="E12" s="53"/>
      <c r="F12" s="53"/>
      <c r="G12" s="156">
        <v>3473085.24</v>
      </c>
      <c r="H12" s="156">
        <v>4762688.5999999996</v>
      </c>
      <c r="I12" s="148">
        <v>4762688.5999999996</v>
      </c>
      <c r="J12" s="156">
        <v>4762688.5999999996</v>
      </c>
      <c r="K12" s="156">
        <v>4762688.5999999996</v>
      </c>
      <c r="L12" s="156">
        <f>K12-J12</f>
        <v>0</v>
      </c>
      <c r="M12" s="156"/>
      <c r="O12" s="144"/>
      <c r="P12" s="143"/>
      <c r="Q12" s="143"/>
      <c r="R12" s="143"/>
      <c r="S12" s="143"/>
      <c r="T12" s="86"/>
    </row>
    <row r="13" spans="1:20" s="36" customFormat="1" x14ac:dyDescent="0.2">
      <c r="A13" s="147">
        <v>2</v>
      </c>
      <c r="B13" s="50" t="s">
        <v>574</v>
      </c>
      <c r="C13" s="52">
        <v>2154.1</v>
      </c>
      <c r="D13" s="52"/>
      <c r="E13" s="53"/>
      <c r="F13" s="53"/>
      <c r="G13" s="156">
        <v>3311546.39</v>
      </c>
      <c r="H13" s="156">
        <v>4541168.2</v>
      </c>
      <c r="I13" s="148">
        <v>4541168.2</v>
      </c>
      <c r="J13" s="156">
        <v>4541168.2</v>
      </c>
      <c r="K13" s="156">
        <v>4541168.2</v>
      </c>
      <c r="L13" s="156">
        <f t="shared" ref="L13:L76" si="0">K13-J13</f>
        <v>0</v>
      </c>
      <c r="M13" s="157"/>
      <c r="O13" s="144"/>
      <c r="P13" s="143"/>
      <c r="Q13" s="143"/>
      <c r="R13" s="143"/>
      <c r="S13" s="143"/>
      <c r="T13" s="86"/>
    </row>
    <row r="14" spans="1:20" s="36" customFormat="1" x14ac:dyDescent="0.2">
      <c r="A14" s="147">
        <v>3</v>
      </c>
      <c r="B14" s="50" t="s">
        <v>577</v>
      </c>
      <c r="C14" s="52">
        <v>4019.9</v>
      </c>
      <c r="D14" s="52"/>
      <c r="E14" s="53"/>
      <c r="F14" s="53"/>
      <c r="G14" s="156">
        <v>1373080.21</v>
      </c>
      <c r="H14" s="156">
        <v>1882923.4</v>
      </c>
      <c r="I14" s="148">
        <v>1882923.4</v>
      </c>
      <c r="J14" s="156">
        <v>1882923.4</v>
      </c>
      <c r="K14" s="156">
        <v>1882923.4</v>
      </c>
      <c r="L14" s="156">
        <f t="shared" si="0"/>
        <v>0</v>
      </c>
      <c r="M14" s="157"/>
      <c r="O14" s="144"/>
      <c r="P14" s="143"/>
      <c r="Q14" s="143"/>
      <c r="R14" s="143"/>
      <c r="S14" s="143"/>
      <c r="T14" s="86"/>
    </row>
    <row r="15" spans="1:20" s="36" customFormat="1" x14ac:dyDescent="0.2">
      <c r="A15" s="147">
        <v>4</v>
      </c>
      <c r="B15" s="50" t="s">
        <v>578</v>
      </c>
      <c r="C15" s="52">
        <v>9829.9</v>
      </c>
      <c r="D15" s="52"/>
      <c r="E15" s="53"/>
      <c r="F15" s="53"/>
      <c r="G15" s="156">
        <v>3311546.39</v>
      </c>
      <c r="H15" s="156">
        <v>4541168.2</v>
      </c>
      <c r="I15" s="148">
        <v>4541168.2</v>
      </c>
      <c r="J15" s="156">
        <v>4541168.2</v>
      </c>
      <c r="K15" s="156">
        <v>4541168.2</v>
      </c>
      <c r="L15" s="156">
        <f t="shared" si="0"/>
        <v>0</v>
      </c>
      <c r="M15" s="157"/>
      <c r="O15" s="144"/>
      <c r="P15" s="143"/>
      <c r="Q15" s="143"/>
      <c r="R15" s="143"/>
      <c r="S15" s="143"/>
      <c r="T15" s="86"/>
    </row>
    <row r="16" spans="1:20" s="36" customFormat="1" x14ac:dyDescent="0.2">
      <c r="A16" s="147">
        <v>5</v>
      </c>
      <c r="B16" s="50" t="s">
        <v>575</v>
      </c>
      <c r="C16" s="52">
        <v>11948.5</v>
      </c>
      <c r="D16" s="52"/>
      <c r="E16" s="53"/>
      <c r="F16" s="53"/>
      <c r="G16" s="156">
        <v>1534619.06</v>
      </c>
      <c r="H16" s="156">
        <v>2104443.7999999998</v>
      </c>
      <c r="I16" s="148">
        <v>2104443.7999999998</v>
      </c>
      <c r="J16" s="156">
        <v>2104443.7999999998</v>
      </c>
      <c r="K16" s="156">
        <v>2104443.7999999998</v>
      </c>
      <c r="L16" s="156">
        <f t="shared" si="0"/>
        <v>0</v>
      </c>
      <c r="M16" s="157"/>
      <c r="O16" s="144"/>
      <c r="P16" s="143"/>
      <c r="Q16" s="143"/>
      <c r="R16" s="143"/>
      <c r="S16" s="143"/>
      <c r="T16" s="86"/>
    </row>
    <row r="17" spans="1:20" s="36" customFormat="1" x14ac:dyDescent="0.2">
      <c r="A17" s="147">
        <v>6</v>
      </c>
      <c r="B17" s="50" t="s">
        <v>576</v>
      </c>
      <c r="C17" s="52">
        <v>3415</v>
      </c>
      <c r="D17" s="52"/>
      <c r="E17" s="53"/>
      <c r="F17" s="53"/>
      <c r="G17" s="156">
        <v>3412508.17</v>
      </c>
      <c r="H17" s="156">
        <v>4679618.45</v>
      </c>
      <c r="I17" s="148">
        <v>4679618.45</v>
      </c>
      <c r="J17" s="156">
        <v>4679618.45</v>
      </c>
      <c r="K17" s="156">
        <v>4679618.45</v>
      </c>
      <c r="L17" s="156">
        <f t="shared" si="0"/>
        <v>0</v>
      </c>
      <c r="M17" s="157"/>
      <c r="O17" s="144"/>
      <c r="P17" s="143"/>
      <c r="Q17" s="143"/>
      <c r="R17" s="143"/>
      <c r="S17" s="143"/>
      <c r="T17" s="86"/>
    </row>
    <row r="18" spans="1:20" s="36" customFormat="1" x14ac:dyDescent="0.2">
      <c r="A18" s="147">
        <v>7</v>
      </c>
      <c r="B18" s="45" t="s">
        <v>118</v>
      </c>
      <c r="C18" s="52">
        <v>2028</v>
      </c>
      <c r="D18" s="52"/>
      <c r="E18" s="53"/>
      <c r="F18" s="53"/>
      <c r="G18" s="156">
        <v>1416363.64</v>
      </c>
      <c r="H18" s="156">
        <v>2007730.32</v>
      </c>
      <c r="I18" s="148">
        <v>2007730.32</v>
      </c>
      <c r="J18" s="156">
        <v>2007730.32</v>
      </c>
      <c r="K18" s="156">
        <v>2007730.32</v>
      </c>
      <c r="L18" s="156">
        <f t="shared" si="0"/>
        <v>0</v>
      </c>
      <c r="M18" s="157"/>
      <c r="O18" s="144"/>
      <c r="P18" s="143"/>
      <c r="Q18" s="143"/>
      <c r="R18" s="143"/>
      <c r="S18" s="143"/>
      <c r="T18" s="86"/>
    </row>
    <row r="19" spans="1:20" s="36" customFormat="1" x14ac:dyDescent="0.2">
      <c r="A19" s="147">
        <v>8</v>
      </c>
      <c r="B19" s="45" t="s">
        <v>119</v>
      </c>
      <c r="C19" s="52">
        <v>3393</v>
      </c>
      <c r="D19" s="52"/>
      <c r="E19" s="53"/>
      <c r="F19" s="53"/>
      <c r="G19" s="156">
        <v>1575094.05</v>
      </c>
      <c r="H19" s="156">
        <v>2232734.58</v>
      </c>
      <c r="I19" s="148">
        <v>2232734.58</v>
      </c>
      <c r="J19" s="156">
        <v>2232734.58</v>
      </c>
      <c r="K19" s="156">
        <v>2232734.58</v>
      </c>
      <c r="L19" s="156">
        <f t="shared" si="0"/>
        <v>0</v>
      </c>
      <c r="M19" s="157"/>
      <c r="O19" s="144"/>
      <c r="P19" s="143"/>
      <c r="Q19" s="143"/>
      <c r="R19" s="143"/>
      <c r="S19" s="143"/>
      <c r="T19" s="86"/>
    </row>
    <row r="20" spans="1:20" s="36" customFormat="1" x14ac:dyDescent="0.2">
      <c r="A20" s="147">
        <v>9</v>
      </c>
      <c r="B20" s="50" t="s">
        <v>293</v>
      </c>
      <c r="C20" s="52">
        <v>3576.9</v>
      </c>
      <c r="D20" s="52"/>
      <c r="E20" s="53"/>
      <c r="F20" s="53"/>
      <c r="G20" s="156">
        <v>3882789.99</v>
      </c>
      <c r="H20" s="156">
        <v>5503950.3600000003</v>
      </c>
      <c r="I20" s="148">
        <v>5503950.3600000003</v>
      </c>
      <c r="J20" s="156">
        <v>5503950.3600000003</v>
      </c>
      <c r="K20" s="156">
        <v>5503950.3600000003</v>
      </c>
      <c r="L20" s="156">
        <f t="shared" si="0"/>
        <v>0</v>
      </c>
      <c r="M20" s="157"/>
      <c r="O20" s="144"/>
      <c r="P20" s="143"/>
      <c r="Q20" s="143"/>
      <c r="R20" s="143"/>
      <c r="S20" s="143"/>
      <c r="T20" s="86"/>
    </row>
    <row r="21" spans="1:20" s="36" customFormat="1" x14ac:dyDescent="0.2">
      <c r="A21" s="147">
        <v>10</v>
      </c>
      <c r="B21" s="50" t="s">
        <v>294</v>
      </c>
      <c r="C21" s="52">
        <v>3222.6</v>
      </c>
      <c r="D21" s="52"/>
      <c r="E21" s="53"/>
      <c r="F21" s="53"/>
      <c r="G21" s="156">
        <v>4070010.47</v>
      </c>
      <c r="H21" s="156">
        <v>5769340</v>
      </c>
      <c r="I21" s="148">
        <v>5769340</v>
      </c>
      <c r="J21" s="156">
        <v>5769340</v>
      </c>
      <c r="K21" s="156">
        <v>5769340</v>
      </c>
      <c r="L21" s="156">
        <f t="shared" si="0"/>
        <v>0</v>
      </c>
      <c r="M21" s="157"/>
      <c r="O21" s="144"/>
      <c r="P21" s="143"/>
      <c r="Q21" s="143"/>
      <c r="R21" s="143"/>
      <c r="S21" s="143"/>
      <c r="T21" s="86"/>
    </row>
    <row r="22" spans="1:20" s="36" customFormat="1" x14ac:dyDescent="0.2">
      <c r="A22" s="147">
        <v>11</v>
      </c>
      <c r="B22" s="50" t="s">
        <v>340</v>
      </c>
      <c r="C22" s="52">
        <v>2850.4</v>
      </c>
      <c r="D22" s="52"/>
      <c r="E22" s="53"/>
      <c r="F22" s="53"/>
      <c r="G22" s="156">
        <v>4565859.29</v>
      </c>
      <c r="H22" s="156">
        <v>5564359.7999999998</v>
      </c>
      <c r="I22" s="148">
        <v>11261751.68</v>
      </c>
      <c r="J22" s="156">
        <v>11261751.68</v>
      </c>
      <c r="K22" s="156">
        <v>11261751.68</v>
      </c>
      <c r="L22" s="156">
        <f t="shared" si="0"/>
        <v>0</v>
      </c>
      <c r="M22" s="157"/>
      <c r="O22" s="144"/>
      <c r="P22" s="143"/>
      <c r="Q22" s="143"/>
      <c r="R22" s="143"/>
      <c r="S22" s="143"/>
      <c r="T22" s="86"/>
    </row>
    <row r="23" spans="1:20" s="36" customFormat="1" x14ac:dyDescent="0.2">
      <c r="A23" s="147">
        <v>12</v>
      </c>
      <c r="B23" s="50" t="s">
        <v>725</v>
      </c>
      <c r="C23" s="52">
        <v>2455.5</v>
      </c>
      <c r="D23" s="52"/>
      <c r="E23" s="53"/>
      <c r="F23" s="53"/>
      <c r="G23" s="156">
        <v>6848788.9299999997</v>
      </c>
      <c r="H23" s="156">
        <v>8346539.7000000002</v>
      </c>
      <c r="I23" s="148">
        <v>15836838.300000001</v>
      </c>
      <c r="J23" s="156">
        <v>15836838.300000001</v>
      </c>
      <c r="K23" s="156">
        <v>15836838.300000001</v>
      </c>
      <c r="L23" s="156">
        <f t="shared" si="0"/>
        <v>0</v>
      </c>
      <c r="M23" s="157"/>
      <c r="O23" s="144"/>
      <c r="P23" s="143"/>
      <c r="Q23" s="143"/>
      <c r="R23" s="143"/>
      <c r="S23" s="143"/>
      <c r="T23" s="86"/>
    </row>
    <row r="24" spans="1:20" s="36" customFormat="1" x14ac:dyDescent="0.2">
      <c r="A24" s="147">
        <v>13</v>
      </c>
      <c r="B24" s="50" t="s">
        <v>295</v>
      </c>
      <c r="C24" s="52">
        <v>2443.9</v>
      </c>
      <c r="D24" s="52"/>
      <c r="E24" s="53"/>
      <c r="F24" s="53"/>
      <c r="G24" s="156">
        <v>1587304.08</v>
      </c>
      <c r="H24" s="156">
        <v>2250042.6</v>
      </c>
      <c r="I24" s="148">
        <v>2250042.6</v>
      </c>
      <c r="J24" s="156">
        <v>2250042.6</v>
      </c>
      <c r="K24" s="156">
        <v>2250042.6</v>
      </c>
      <c r="L24" s="156">
        <f t="shared" si="0"/>
        <v>0</v>
      </c>
      <c r="M24" s="157"/>
      <c r="O24" s="144"/>
      <c r="P24" s="143"/>
      <c r="Q24" s="143"/>
      <c r="R24" s="143"/>
      <c r="S24" s="143"/>
      <c r="T24" s="86"/>
    </row>
    <row r="25" spans="1:20" s="36" customFormat="1" x14ac:dyDescent="0.2">
      <c r="A25" s="147">
        <v>14</v>
      </c>
      <c r="B25" s="50" t="s">
        <v>296</v>
      </c>
      <c r="C25" s="52">
        <v>3555.3</v>
      </c>
      <c r="D25" s="52"/>
      <c r="E25" s="53"/>
      <c r="F25" s="53"/>
      <c r="G25" s="156">
        <v>1465203.77</v>
      </c>
      <c r="H25" s="156">
        <v>2076962.4</v>
      </c>
      <c r="I25" s="148">
        <v>2076962.4</v>
      </c>
      <c r="J25" s="156">
        <v>2076962.4</v>
      </c>
      <c r="K25" s="156">
        <v>2076962.4</v>
      </c>
      <c r="L25" s="156">
        <f t="shared" si="0"/>
        <v>0</v>
      </c>
      <c r="M25" s="157"/>
      <c r="O25" s="144"/>
      <c r="P25" s="143"/>
      <c r="Q25" s="143"/>
      <c r="R25" s="143"/>
      <c r="S25" s="143"/>
      <c r="T25" s="86"/>
    </row>
    <row r="26" spans="1:20" s="36" customFormat="1" x14ac:dyDescent="0.2">
      <c r="A26" s="147">
        <v>15</v>
      </c>
      <c r="B26" s="50" t="s">
        <v>341</v>
      </c>
      <c r="C26" s="52">
        <v>3588</v>
      </c>
      <c r="D26" s="52"/>
      <c r="E26" s="53"/>
      <c r="F26" s="53"/>
      <c r="G26" s="156">
        <v>1953605.03</v>
      </c>
      <c r="H26" s="156">
        <v>2769283.21</v>
      </c>
      <c r="I26" s="148">
        <v>2769283.21</v>
      </c>
      <c r="J26" s="156">
        <v>2769283.21</v>
      </c>
      <c r="K26" s="156">
        <v>2769283.21</v>
      </c>
      <c r="L26" s="156">
        <f t="shared" si="0"/>
        <v>0</v>
      </c>
      <c r="M26" s="157"/>
      <c r="O26" s="144"/>
      <c r="P26" s="143"/>
      <c r="Q26" s="143"/>
      <c r="R26" s="143"/>
      <c r="S26" s="143"/>
      <c r="T26" s="86"/>
    </row>
    <row r="27" spans="1:20" s="36" customFormat="1" x14ac:dyDescent="0.2">
      <c r="A27" s="147">
        <v>16</v>
      </c>
      <c r="B27" s="50" t="s">
        <v>297</v>
      </c>
      <c r="C27" s="52">
        <v>3569.7</v>
      </c>
      <c r="D27" s="52"/>
      <c r="E27" s="53"/>
      <c r="F27" s="53"/>
      <c r="G27" s="156">
        <v>3919420.08</v>
      </c>
      <c r="H27" s="156">
        <v>5555874.4199999999</v>
      </c>
      <c r="I27" s="148">
        <v>5555874.4199999999</v>
      </c>
      <c r="J27" s="156">
        <v>5555874.4199999999</v>
      </c>
      <c r="K27" s="156">
        <v>5555874.4199999999</v>
      </c>
      <c r="L27" s="156">
        <f t="shared" si="0"/>
        <v>0</v>
      </c>
      <c r="M27" s="157"/>
      <c r="O27" s="144"/>
      <c r="P27" s="143"/>
      <c r="Q27" s="143"/>
      <c r="R27" s="143"/>
      <c r="S27" s="143"/>
      <c r="T27" s="86"/>
    </row>
    <row r="28" spans="1:20" s="36" customFormat="1" x14ac:dyDescent="0.2">
      <c r="A28" s="147">
        <v>17</v>
      </c>
      <c r="B28" s="45" t="s">
        <v>270</v>
      </c>
      <c r="C28" s="52">
        <v>3545.6</v>
      </c>
      <c r="D28" s="52"/>
      <c r="E28" s="53"/>
      <c r="F28" s="53"/>
      <c r="G28" s="156">
        <v>3067622.72</v>
      </c>
      <c r="H28" s="156">
        <v>4206672.4000000004</v>
      </c>
      <c r="I28" s="148">
        <v>4206672.4000000004</v>
      </c>
      <c r="J28" s="156">
        <v>4206672.4000000004</v>
      </c>
      <c r="K28" s="156">
        <v>4206672.4000000004</v>
      </c>
      <c r="L28" s="156">
        <f t="shared" si="0"/>
        <v>0</v>
      </c>
      <c r="M28" s="157"/>
      <c r="O28" s="144"/>
      <c r="P28" s="143"/>
      <c r="Q28" s="143"/>
      <c r="R28" s="143"/>
      <c r="S28" s="143"/>
      <c r="T28" s="86"/>
    </row>
    <row r="29" spans="1:20" s="36" customFormat="1" x14ac:dyDescent="0.2">
      <c r="A29" s="147">
        <v>18</v>
      </c>
      <c r="B29" s="45" t="s">
        <v>272</v>
      </c>
      <c r="C29" s="52">
        <v>5711</v>
      </c>
      <c r="D29" s="52"/>
      <c r="E29" s="53"/>
      <c r="F29" s="53"/>
      <c r="G29" s="156">
        <v>7140017.0899999999</v>
      </c>
      <c r="H29" s="156">
        <v>9791201.6799999997</v>
      </c>
      <c r="I29" s="148">
        <v>9791201.6799999997</v>
      </c>
      <c r="J29" s="156">
        <v>9791201.6799999997</v>
      </c>
      <c r="K29" s="156">
        <v>9791201.6799999997</v>
      </c>
      <c r="L29" s="156">
        <f t="shared" si="0"/>
        <v>0</v>
      </c>
      <c r="M29" s="157"/>
      <c r="O29" s="144"/>
      <c r="P29" s="143"/>
      <c r="Q29" s="143"/>
      <c r="R29" s="143"/>
      <c r="S29" s="143"/>
      <c r="T29" s="86"/>
    </row>
    <row r="30" spans="1:20" s="36" customFormat="1" x14ac:dyDescent="0.2">
      <c r="A30" s="147">
        <v>19</v>
      </c>
      <c r="B30" s="50" t="s">
        <v>342</v>
      </c>
      <c r="C30" s="52">
        <v>1992.5</v>
      </c>
      <c r="D30" s="52"/>
      <c r="E30" s="53"/>
      <c r="F30" s="53"/>
      <c r="G30" s="156">
        <v>1992985.54</v>
      </c>
      <c r="H30" s="156">
        <v>2733007.94</v>
      </c>
      <c r="I30" s="148">
        <v>2733007.94</v>
      </c>
      <c r="J30" s="156">
        <v>2733007.94</v>
      </c>
      <c r="K30" s="156">
        <v>2733007.94</v>
      </c>
      <c r="L30" s="156">
        <f t="shared" si="0"/>
        <v>0</v>
      </c>
      <c r="M30" s="157"/>
      <c r="O30" s="144"/>
      <c r="P30" s="143"/>
      <c r="Q30" s="143"/>
      <c r="R30" s="143"/>
      <c r="S30" s="143"/>
      <c r="T30" s="86"/>
    </row>
    <row r="31" spans="1:20" s="36" customFormat="1" x14ac:dyDescent="0.2">
      <c r="A31" s="147">
        <v>20</v>
      </c>
      <c r="B31" s="50" t="s">
        <v>343</v>
      </c>
      <c r="C31" s="52">
        <v>3489</v>
      </c>
      <c r="D31" s="52"/>
      <c r="E31" s="53"/>
      <c r="F31" s="53"/>
      <c r="G31" s="156">
        <v>989425.44</v>
      </c>
      <c r="H31" s="156">
        <v>1356812.45</v>
      </c>
      <c r="I31" s="148">
        <v>1498086.56</v>
      </c>
      <c r="J31" s="156">
        <v>1498086.56</v>
      </c>
      <c r="K31" s="156">
        <v>1498086.56</v>
      </c>
      <c r="L31" s="156">
        <f t="shared" si="0"/>
        <v>0</v>
      </c>
      <c r="M31" s="157"/>
      <c r="O31" s="144"/>
      <c r="P31" s="143"/>
      <c r="Q31" s="143"/>
      <c r="R31" s="143"/>
      <c r="S31" s="143"/>
      <c r="T31" s="86"/>
    </row>
    <row r="32" spans="1:20" s="36" customFormat="1" x14ac:dyDescent="0.2">
      <c r="A32" s="147">
        <v>21</v>
      </c>
      <c r="B32" s="50" t="s">
        <v>345</v>
      </c>
      <c r="C32" s="52">
        <v>6688</v>
      </c>
      <c r="D32" s="52"/>
      <c r="E32" s="53"/>
      <c r="F32" s="53"/>
      <c r="G32" s="156">
        <v>1130771.94</v>
      </c>
      <c r="H32" s="156">
        <v>1550642.79</v>
      </c>
      <c r="I32" s="148">
        <v>1550642.79</v>
      </c>
      <c r="J32" s="156">
        <v>1550642.79</v>
      </c>
      <c r="K32" s="156">
        <v>1550642.79</v>
      </c>
      <c r="L32" s="156">
        <f t="shared" si="0"/>
        <v>0</v>
      </c>
      <c r="M32" s="157"/>
      <c r="O32" s="144"/>
      <c r="P32" s="143"/>
      <c r="Q32" s="143"/>
      <c r="R32" s="143"/>
      <c r="S32" s="143"/>
      <c r="T32" s="86"/>
    </row>
    <row r="33" spans="1:20" s="36" customFormat="1" x14ac:dyDescent="0.2">
      <c r="A33" s="147">
        <v>22</v>
      </c>
      <c r="B33" s="50" t="s">
        <v>346</v>
      </c>
      <c r="C33" s="52">
        <v>2691.4</v>
      </c>
      <c r="D33" s="52"/>
      <c r="E33" s="53"/>
      <c r="F33" s="53"/>
      <c r="G33" s="156">
        <v>3988607.26</v>
      </c>
      <c r="H33" s="156">
        <v>9218444.4199999999</v>
      </c>
      <c r="I33" s="148">
        <v>9218444.4199999999</v>
      </c>
      <c r="J33" s="156">
        <v>9218444.4199999999</v>
      </c>
      <c r="K33" s="156">
        <v>9218444.4199999999</v>
      </c>
      <c r="L33" s="156">
        <f t="shared" si="0"/>
        <v>0</v>
      </c>
      <c r="M33" s="157"/>
      <c r="O33" s="144"/>
      <c r="P33" s="143"/>
      <c r="Q33" s="143"/>
      <c r="R33" s="143"/>
      <c r="S33" s="143"/>
      <c r="T33" s="86"/>
    </row>
    <row r="34" spans="1:20" s="36" customFormat="1" x14ac:dyDescent="0.2">
      <c r="A34" s="147">
        <v>23</v>
      </c>
      <c r="B34" s="50" t="s">
        <v>347</v>
      </c>
      <c r="C34" s="52">
        <v>2434.4</v>
      </c>
      <c r="D34" s="52"/>
      <c r="E34" s="53"/>
      <c r="F34" s="53"/>
      <c r="G34" s="156">
        <v>3049045.76</v>
      </c>
      <c r="H34" s="156">
        <v>4181197.55</v>
      </c>
      <c r="I34" s="148">
        <v>4181197.55</v>
      </c>
      <c r="J34" s="156">
        <v>4181197.55</v>
      </c>
      <c r="K34" s="156">
        <v>4181197.55</v>
      </c>
      <c r="L34" s="156">
        <f t="shared" si="0"/>
        <v>0</v>
      </c>
      <c r="M34" s="157"/>
      <c r="O34" s="144"/>
      <c r="P34" s="143"/>
      <c r="Q34" s="143"/>
      <c r="R34" s="143"/>
      <c r="S34" s="143"/>
      <c r="T34" s="86"/>
    </row>
    <row r="35" spans="1:20" s="36" customFormat="1" x14ac:dyDescent="0.2">
      <c r="A35" s="147">
        <v>24</v>
      </c>
      <c r="B35" s="50" t="s">
        <v>348</v>
      </c>
      <c r="C35" s="52">
        <v>3524.8</v>
      </c>
      <c r="D35" s="52"/>
      <c r="E35" s="53"/>
      <c r="F35" s="53"/>
      <c r="G35" s="156">
        <v>3715393.51</v>
      </c>
      <c r="H35" s="156">
        <v>5094969.21</v>
      </c>
      <c r="I35" s="148">
        <v>5094969.21</v>
      </c>
      <c r="J35" s="156">
        <v>5094969.21</v>
      </c>
      <c r="K35" s="156">
        <v>5094969.21</v>
      </c>
      <c r="L35" s="156">
        <f t="shared" si="0"/>
        <v>0</v>
      </c>
      <c r="M35" s="157"/>
      <c r="O35" s="144"/>
      <c r="P35" s="143"/>
      <c r="Q35" s="143"/>
      <c r="R35" s="143"/>
      <c r="S35" s="143"/>
      <c r="T35" s="86"/>
    </row>
    <row r="36" spans="1:20" s="36" customFormat="1" x14ac:dyDescent="0.2">
      <c r="A36" s="147">
        <v>25</v>
      </c>
      <c r="B36" s="50" t="s">
        <v>349</v>
      </c>
      <c r="C36" s="52">
        <v>3483</v>
      </c>
      <c r="D36" s="52"/>
      <c r="E36" s="53"/>
      <c r="F36" s="53"/>
      <c r="G36" s="156">
        <v>3234815.43</v>
      </c>
      <c r="H36" s="156">
        <v>4435946.01</v>
      </c>
      <c r="I36" s="148">
        <v>4435946.01</v>
      </c>
      <c r="J36" s="156">
        <v>4435946.01</v>
      </c>
      <c r="K36" s="156">
        <v>4435946.01</v>
      </c>
      <c r="L36" s="156">
        <f t="shared" si="0"/>
        <v>0</v>
      </c>
      <c r="M36" s="157"/>
      <c r="O36" s="144"/>
      <c r="P36" s="143"/>
      <c r="Q36" s="143"/>
      <c r="R36" s="143"/>
      <c r="S36" s="143"/>
      <c r="T36" s="86"/>
    </row>
    <row r="37" spans="1:20" s="36" customFormat="1" x14ac:dyDescent="0.2">
      <c r="A37" s="147">
        <v>26</v>
      </c>
      <c r="B37" s="50" t="s">
        <v>350</v>
      </c>
      <c r="C37" s="52">
        <v>1660.4</v>
      </c>
      <c r="D37" s="52"/>
      <c r="E37" s="53"/>
      <c r="F37" s="53"/>
      <c r="G37" s="156">
        <v>3133853.65</v>
      </c>
      <c r="H37" s="156">
        <v>4297495.76</v>
      </c>
      <c r="I37" s="148">
        <v>4297495.76</v>
      </c>
      <c r="J37" s="156">
        <v>4297495.76</v>
      </c>
      <c r="K37" s="156">
        <v>4297495.76</v>
      </c>
      <c r="L37" s="156">
        <f t="shared" si="0"/>
        <v>0</v>
      </c>
      <c r="M37" s="157"/>
      <c r="O37" s="144"/>
      <c r="P37" s="143"/>
      <c r="Q37" s="143"/>
      <c r="R37" s="143"/>
      <c r="S37" s="143"/>
      <c r="T37" s="86"/>
    </row>
    <row r="38" spans="1:20" s="36" customFormat="1" x14ac:dyDescent="0.2">
      <c r="A38" s="147">
        <v>27</v>
      </c>
      <c r="B38" s="50" t="s">
        <v>351</v>
      </c>
      <c r="C38" s="52">
        <v>3517.9</v>
      </c>
      <c r="D38" s="52"/>
      <c r="E38" s="53"/>
      <c r="F38" s="53"/>
      <c r="G38" s="156">
        <v>3133853.65</v>
      </c>
      <c r="H38" s="156">
        <v>4297495.76</v>
      </c>
      <c r="I38" s="148">
        <v>4297495.76</v>
      </c>
      <c r="J38" s="156">
        <v>4297495.76</v>
      </c>
      <c r="K38" s="156">
        <v>4297495.76</v>
      </c>
      <c r="L38" s="156">
        <f t="shared" si="0"/>
        <v>0</v>
      </c>
      <c r="M38" s="157"/>
      <c r="O38" s="144"/>
      <c r="P38" s="143"/>
      <c r="Q38" s="143"/>
      <c r="R38" s="143"/>
      <c r="S38" s="143"/>
      <c r="T38" s="86"/>
    </row>
    <row r="39" spans="1:20" s="36" customFormat="1" x14ac:dyDescent="0.2">
      <c r="A39" s="147">
        <v>28</v>
      </c>
      <c r="B39" s="50" t="s">
        <v>352</v>
      </c>
      <c r="C39" s="52">
        <v>3543</v>
      </c>
      <c r="D39" s="52"/>
      <c r="E39" s="53"/>
      <c r="F39" s="53"/>
      <c r="G39" s="156">
        <v>1720388.73</v>
      </c>
      <c r="H39" s="156">
        <v>2359192.2599999998</v>
      </c>
      <c r="I39" s="148">
        <v>2359192.2599999998</v>
      </c>
      <c r="J39" s="156">
        <v>2359192.2599999998</v>
      </c>
      <c r="K39" s="156">
        <v>2359192.2599999998</v>
      </c>
      <c r="L39" s="156">
        <f t="shared" si="0"/>
        <v>0</v>
      </c>
      <c r="M39" s="157"/>
      <c r="O39" s="144"/>
      <c r="P39" s="143"/>
      <c r="Q39" s="143"/>
      <c r="R39" s="143"/>
      <c r="S39" s="143"/>
      <c r="T39" s="86"/>
    </row>
    <row r="40" spans="1:20" s="36" customFormat="1" x14ac:dyDescent="0.2">
      <c r="A40" s="147">
        <v>29</v>
      </c>
      <c r="B40" s="50" t="s">
        <v>356</v>
      </c>
      <c r="C40" s="52">
        <v>3546.1</v>
      </c>
      <c r="D40" s="52"/>
      <c r="E40" s="53"/>
      <c r="F40" s="53"/>
      <c r="G40" s="156">
        <v>9312183.9600000009</v>
      </c>
      <c r="H40" s="156">
        <v>13200249.92</v>
      </c>
      <c r="I40" s="148">
        <v>13200249.92</v>
      </c>
      <c r="J40" s="156">
        <v>13200249.92</v>
      </c>
      <c r="K40" s="156">
        <v>13200249.92</v>
      </c>
      <c r="L40" s="156">
        <f t="shared" si="0"/>
        <v>0</v>
      </c>
      <c r="M40" s="157"/>
      <c r="O40" s="144"/>
      <c r="P40" s="143"/>
      <c r="Q40" s="143"/>
      <c r="R40" s="143"/>
      <c r="S40" s="143"/>
      <c r="T40" s="86"/>
    </row>
    <row r="41" spans="1:20" s="36" customFormat="1" ht="25.5" x14ac:dyDescent="0.2">
      <c r="A41" s="147">
        <v>30</v>
      </c>
      <c r="B41" s="50" t="s">
        <v>298</v>
      </c>
      <c r="C41" s="52"/>
      <c r="D41" s="52"/>
      <c r="E41" s="53"/>
      <c r="F41" s="53"/>
      <c r="G41" s="156">
        <v>6848788.9299999997</v>
      </c>
      <c r="H41" s="156">
        <v>8346539.7000000002</v>
      </c>
      <c r="I41" s="148">
        <v>8346539.7000000002</v>
      </c>
      <c r="J41" s="156">
        <v>8346539.7000000002</v>
      </c>
      <c r="K41" s="156">
        <v>8194258.9199999999</v>
      </c>
      <c r="L41" s="156">
        <f t="shared" si="0"/>
        <v>-152280.78000000026</v>
      </c>
      <c r="M41" s="157" t="s">
        <v>735</v>
      </c>
      <c r="N41" s="49"/>
      <c r="O41" s="144"/>
      <c r="P41" s="143"/>
      <c r="Q41" s="143"/>
      <c r="R41" s="143"/>
      <c r="S41" s="143"/>
      <c r="T41" s="86"/>
    </row>
    <row r="42" spans="1:20" s="36" customFormat="1" ht="13.5" customHeight="1" x14ac:dyDescent="0.2">
      <c r="A42" s="147">
        <v>31</v>
      </c>
      <c r="B42" s="50" t="s">
        <v>359</v>
      </c>
      <c r="C42" s="52"/>
      <c r="D42" s="52"/>
      <c r="E42" s="53"/>
      <c r="F42" s="53"/>
      <c r="G42" s="156">
        <v>2608852.4</v>
      </c>
      <c r="H42" s="156">
        <v>3577554.46</v>
      </c>
      <c r="I42" s="148">
        <v>3577554.46</v>
      </c>
      <c r="J42" s="156">
        <v>3577554.46</v>
      </c>
      <c r="K42" s="156">
        <v>3577554.46</v>
      </c>
      <c r="L42" s="156">
        <f t="shared" si="0"/>
        <v>0</v>
      </c>
      <c r="M42" s="157"/>
      <c r="O42" s="144"/>
      <c r="P42" s="143"/>
      <c r="Q42" s="143"/>
      <c r="R42" s="143"/>
      <c r="S42" s="143"/>
      <c r="T42" s="86"/>
    </row>
    <row r="43" spans="1:20" s="36" customFormat="1" x14ac:dyDescent="0.2">
      <c r="A43" s="147">
        <v>32</v>
      </c>
      <c r="B43" s="50" t="s">
        <v>360</v>
      </c>
      <c r="C43" s="52"/>
      <c r="D43" s="52"/>
      <c r="E43" s="53"/>
      <c r="F43" s="53"/>
      <c r="G43" s="156">
        <v>1728465.68</v>
      </c>
      <c r="H43" s="156">
        <v>2370268.2799999998</v>
      </c>
      <c r="I43" s="148">
        <v>2370268.2799999998</v>
      </c>
      <c r="J43" s="156">
        <v>2370268.2799999998</v>
      </c>
      <c r="K43" s="156">
        <v>2370268.2799999998</v>
      </c>
      <c r="L43" s="156">
        <f t="shared" si="0"/>
        <v>0</v>
      </c>
      <c r="M43" s="157"/>
      <c r="O43" s="144"/>
      <c r="P43" s="143"/>
      <c r="Q43" s="143"/>
      <c r="R43" s="143"/>
      <c r="S43" s="143"/>
      <c r="T43" s="86"/>
    </row>
    <row r="44" spans="1:20" s="36" customFormat="1" x14ac:dyDescent="0.2">
      <c r="A44" s="147">
        <v>33</v>
      </c>
      <c r="B44" s="50" t="s">
        <v>361</v>
      </c>
      <c r="C44" s="52"/>
      <c r="D44" s="52"/>
      <c r="E44" s="53"/>
      <c r="F44" s="53"/>
      <c r="G44" s="156">
        <v>803655.77</v>
      </c>
      <c r="H44" s="156">
        <v>1102063.99</v>
      </c>
      <c r="I44" s="148">
        <v>1102063.99</v>
      </c>
      <c r="J44" s="156">
        <v>1102063.99</v>
      </c>
      <c r="K44" s="156">
        <v>1102063.99</v>
      </c>
      <c r="L44" s="156">
        <f t="shared" si="0"/>
        <v>0</v>
      </c>
      <c r="M44" s="157"/>
      <c r="O44" s="144"/>
      <c r="P44" s="143"/>
      <c r="Q44" s="143"/>
      <c r="R44" s="143"/>
      <c r="S44" s="143"/>
      <c r="T44" s="86"/>
    </row>
    <row r="45" spans="1:20" s="36" customFormat="1" x14ac:dyDescent="0.2">
      <c r="A45" s="147">
        <v>34</v>
      </c>
      <c r="B45" s="50" t="s">
        <v>362</v>
      </c>
      <c r="C45" s="52"/>
      <c r="D45" s="52"/>
      <c r="E45" s="53"/>
      <c r="F45" s="53"/>
      <c r="G45" s="156">
        <v>3372123.45</v>
      </c>
      <c r="H45" s="156">
        <v>4624238.3499999996</v>
      </c>
      <c r="I45" s="148">
        <v>4624238.3499999996</v>
      </c>
      <c r="J45" s="156">
        <v>4624238.3499999996</v>
      </c>
      <c r="K45" s="156">
        <v>4624238.3499999996</v>
      </c>
      <c r="L45" s="156">
        <f t="shared" si="0"/>
        <v>0</v>
      </c>
      <c r="M45" s="157"/>
      <c r="O45" s="144"/>
      <c r="P45" s="143"/>
      <c r="Q45" s="143"/>
      <c r="R45" s="143"/>
      <c r="S45" s="143"/>
      <c r="T45" s="86"/>
    </row>
    <row r="46" spans="1:20" s="36" customFormat="1" x14ac:dyDescent="0.2">
      <c r="A46" s="147">
        <v>35</v>
      </c>
      <c r="B46" s="50" t="s">
        <v>365</v>
      </c>
      <c r="C46" s="52"/>
      <c r="D46" s="52"/>
      <c r="E46" s="53"/>
      <c r="F46" s="53"/>
      <c r="G46" s="156">
        <v>1761019.96</v>
      </c>
      <c r="H46" s="156">
        <v>4053347.56</v>
      </c>
      <c r="I46" s="148">
        <v>4053347.56</v>
      </c>
      <c r="J46" s="156">
        <v>4053347.56</v>
      </c>
      <c r="K46" s="156">
        <v>4053347.56</v>
      </c>
      <c r="L46" s="156">
        <f t="shared" si="0"/>
        <v>0</v>
      </c>
      <c r="M46" s="157"/>
      <c r="O46" s="144"/>
      <c r="P46" s="143"/>
      <c r="Q46" s="143"/>
      <c r="R46" s="143"/>
      <c r="S46" s="143"/>
      <c r="T46" s="86"/>
    </row>
    <row r="47" spans="1:20" s="36" customFormat="1" x14ac:dyDescent="0.2">
      <c r="A47" s="147">
        <v>36</v>
      </c>
      <c r="B47" s="50" t="s">
        <v>299</v>
      </c>
      <c r="C47" s="52"/>
      <c r="D47" s="52"/>
      <c r="E47" s="53"/>
      <c r="F47" s="53"/>
      <c r="G47" s="156">
        <v>3695569.51</v>
      </c>
      <c r="H47" s="156">
        <v>5238560.72</v>
      </c>
      <c r="I47" s="148">
        <v>5238560.72</v>
      </c>
      <c r="J47" s="156">
        <v>5238560.72</v>
      </c>
      <c r="K47" s="156">
        <v>5238560.72</v>
      </c>
      <c r="L47" s="156">
        <f t="shared" si="0"/>
        <v>0</v>
      </c>
      <c r="M47" s="157"/>
      <c r="O47" s="86"/>
      <c r="P47" s="86"/>
      <c r="Q47" s="86"/>
      <c r="R47" s="86"/>
      <c r="S47" s="86"/>
      <c r="T47" s="86"/>
    </row>
    <row r="48" spans="1:20" s="36" customFormat="1" x14ac:dyDescent="0.2">
      <c r="A48" s="147">
        <v>37</v>
      </c>
      <c r="B48" s="50" t="s">
        <v>369</v>
      </c>
      <c r="C48" s="52"/>
      <c r="D48" s="52"/>
      <c r="E48" s="53"/>
      <c r="F48" s="53"/>
      <c r="G48" s="156">
        <v>2140389.7400000002</v>
      </c>
      <c r="H48" s="156">
        <v>2935145.3</v>
      </c>
      <c r="I48" s="148">
        <v>2935145.3</v>
      </c>
      <c r="J48" s="156">
        <v>2935145.3</v>
      </c>
      <c r="K48" s="156">
        <v>2935145.3</v>
      </c>
      <c r="L48" s="156">
        <f t="shared" si="0"/>
        <v>0</v>
      </c>
      <c r="M48" s="157"/>
      <c r="O48" s="86"/>
      <c r="P48" s="86"/>
      <c r="Q48" s="86"/>
      <c r="R48" s="86"/>
      <c r="S48" s="86"/>
      <c r="T48" s="86"/>
    </row>
    <row r="49" spans="1:20" s="36" customFormat="1" x14ac:dyDescent="0.2">
      <c r="A49" s="147">
        <v>38</v>
      </c>
      <c r="B49" s="50" t="s">
        <v>370</v>
      </c>
      <c r="C49" s="52"/>
      <c r="D49" s="52"/>
      <c r="E49" s="53"/>
      <c r="F49" s="53"/>
      <c r="G49" s="156">
        <v>3452892.88</v>
      </c>
      <c r="H49" s="156">
        <v>4734998.5599999996</v>
      </c>
      <c r="I49" s="148">
        <v>5267784.54</v>
      </c>
      <c r="J49" s="156">
        <v>5267784.54</v>
      </c>
      <c r="K49" s="156">
        <v>5267784.54</v>
      </c>
      <c r="L49" s="156">
        <f t="shared" si="0"/>
        <v>0</v>
      </c>
      <c r="M49" s="157"/>
      <c r="O49" s="86"/>
      <c r="P49" s="86"/>
      <c r="Q49" s="86"/>
      <c r="R49" s="86"/>
      <c r="S49" s="86"/>
      <c r="T49" s="86"/>
    </row>
    <row r="50" spans="1:20" s="36" customFormat="1" x14ac:dyDescent="0.2">
      <c r="A50" s="147">
        <v>39</v>
      </c>
      <c r="B50" s="50" t="s">
        <v>376</v>
      </c>
      <c r="C50" s="52"/>
      <c r="D50" s="52"/>
      <c r="E50" s="53"/>
      <c r="F50" s="53"/>
      <c r="G50" s="156">
        <v>2063658.78</v>
      </c>
      <c r="H50" s="156">
        <v>2829923.11</v>
      </c>
      <c r="I50" s="148">
        <v>4078038.14</v>
      </c>
      <c r="J50" s="156">
        <v>4078038.14</v>
      </c>
      <c r="K50" s="156">
        <v>4078038.14</v>
      </c>
      <c r="L50" s="156">
        <f t="shared" si="0"/>
        <v>0</v>
      </c>
      <c r="M50" s="157"/>
      <c r="O50" s="86"/>
      <c r="P50" s="86"/>
      <c r="Q50" s="86"/>
      <c r="R50" s="86"/>
      <c r="S50" s="86"/>
      <c r="T50" s="86"/>
    </row>
    <row r="51" spans="1:20" s="36" customFormat="1" x14ac:dyDescent="0.2">
      <c r="A51" s="147">
        <v>40</v>
      </c>
      <c r="B51" s="50" t="s">
        <v>379</v>
      </c>
      <c r="C51" s="52"/>
      <c r="D51" s="52"/>
      <c r="E51" s="53"/>
      <c r="F51" s="53"/>
      <c r="G51" s="156">
        <v>1506349.76</v>
      </c>
      <c r="H51" s="156">
        <v>2065677.73</v>
      </c>
      <c r="I51" s="148">
        <v>2065677.73</v>
      </c>
      <c r="J51" s="156">
        <v>2065677.73</v>
      </c>
      <c r="K51" s="156">
        <v>2065677.73</v>
      </c>
      <c r="L51" s="156">
        <f t="shared" si="0"/>
        <v>0</v>
      </c>
      <c r="M51" s="157"/>
      <c r="O51" s="86"/>
      <c r="P51" s="86"/>
      <c r="Q51" s="86"/>
      <c r="R51" s="86"/>
      <c r="S51" s="86"/>
      <c r="T51" s="86"/>
    </row>
    <row r="52" spans="1:20" s="36" customFormat="1" x14ac:dyDescent="0.2">
      <c r="A52" s="147">
        <v>41</v>
      </c>
      <c r="B52" s="50" t="s">
        <v>405</v>
      </c>
      <c r="C52" s="52"/>
      <c r="D52" s="52"/>
      <c r="E52" s="53"/>
      <c r="F52" s="53"/>
      <c r="G52" s="156">
        <v>1025771.69</v>
      </c>
      <c r="H52" s="156">
        <v>1406654.55</v>
      </c>
      <c r="I52" s="148">
        <v>1406654.55</v>
      </c>
      <c r="J52" s="156">
        <v>1406654.55</v>
      </c>
      <c r="K52" s="156">
        <v>1406654.55</v>
      </c>
      <c r="L52" s="156">
        <f t="shared" si="0"/>
        <v>0</v>
      </c>
      <c r="M52" s="157"/>
      <c r="O52" s="86"/>
      <c r="P52" s="86"/>
      <c r="Q52" s="86"/>
      <c r="R52" s="86"/>
      <c r="S52" s="86"/>
      <c r="T52" s="86"/>
    </row>
    <row r="53" spans="1:20" s="36" customFormat="1" x14ac:dyDescent="0.2">
      <c r="A53" s="147">
        <v>42</v>
      </c>
      <c r="B53" s="50" t="s">
        <v>406</v>
      </c>
      <c r="C53" s="52"/>
      <c r="D53" s="52"/>
      <c r="E53" s="53"/>
      <c r="F53" s="53"/>
      <c r="G53" s="156">
        <v>1037887.1</v>
      </c>
      <c r="H53" s="156">
        <v>1423268.57</v>
      </c>
      <c r="I53" s="148">
        <v>1423268.57</v>
      </c>
      <c r="J53" s="156">
        <v>1423268.57</v>
      </c>
      <c r="K53" s="156">
        <v>1423268.57</v>
      </c>
      <c r="L53" s="156">
        <f t="shared" si="0"/>
        <v>0</v>
      </c>
      <c r="M53" s="157"/>
      <c r="O53" s="86"/>
      <c r="P53" s="86"/>
      <c r="Q53" s="86"/>
      <c r="R53" s="86"/>
      <c r="S53" s="86"/>
      <c r="T53" s="86"/>
    </row>
    <row r="54" spans="1:20" s="36" customFormat="1" x14ac:dyDescent="0.2">
      <c r="A54" s="147">
        <v>43</v>
      </c>
      <c r="B54" s="50" t="s">
        <v>419</v>
      </c>
      <c r="C54" s="52"/>
      <c r="D54" s="52"/>
      <c r="E54" s="53"/>
      <c r="F54" s="53"/>
      <c r="G54" s="156">
        <v>1348849.38</v>
      </c>
      <c r="H54" s="156">
        <v>1849695.34</v>
      </c>
      <c r="I54" s="148">
        <v>1849695.34</v>
      </c>
      <c r="J54" s="156">
        <v>1849695.34</v>
      </c>
      <c r="K54" s="156">
        <v>1849695.34</v>
      </c>
      <c r="L54" s="156">
        <f t="shared" si="0"/>
        <v>0</v>
      </c>
      <c r="M54" s="157"/>
      <c r="O54" s="86"/>
      <c r="P54" s="86"/>
      <c r="Q54" s="86"/>
      <c r="R54" s="86"/>
      <c r="S54" s="86"/>
      <c r="T54" s="86"/>
    </row>
    <row r="55" spans="1:20" s="36" customFormat="1" x14ac:dyDescent="0.2">
      <c r="A55" s="147">
        <v>44</v>
      </c>
      <c r="B55" s="50" t="s">
        <v>426</v>
      </c>
      <c r="C55" s="52"/>
      <c r="D55" s="52"/>
      <c r="E55" s="53"/>
      <c r="F55" s="53"/>
      <c r="G55" s="156">
        <v>1292310.78</v>
      </c>
      <c r="H55" s="156">
        <v>1772163.21</v>
      </c>
      <c r="I55" s="148">
        <v>1772163.21</v>
      </c>
      <c r="J55" s="156">
        <v>3171217.35</v>
      </c>
      <c r="K55" s="156">
        <v>3171217.35</v>
      </c>
      <c r="L55" s="156">
        <f t="shared" si="0"/>
        <v>0</v>
      </c>
      <c r="M55" s="157"/>
      <c r="O55" s="86"/>
      <c r="P55" s="86"/>
      <c r="Q55" s="86"/>
      <c r="R55" s="86"/>
      <c r="S55" s="86"/>
      <c r="T55" s="86"/>
    </row>
    <row r="56" spans="1:20" s="36" customFormat="1" x14ac:dyDescent="0.2">
      <c r="A56" s="147">
        <v>45</v>
      </c>
      <c r="B56" s="50" t="s">
        <v>427</v>
      </c>
      <c r="C56" s="52"/>
      <c r="D56" s="52"/>
      <c r="E56" s="53"/>
      <c r="F56" s="53"/>
      <c r="G56" s="156">
        <v>1789042.74</v>
      </c>
      <c r="H56" s="156">
        <v>2453338.4300000002</v>
      </c>
      <c r="I56" s="148">
        <v>449425.77</v>
      </c>
      <c r="J56" s="156">
        <v>3210910.23</v>
      </c>
      <c r="K56" s="156">
        <v>3210910.23</v>
      </c>
      <c r="L56" s="156">
        <f t="shared" si="0"/>
        <v>0</v>
      </c>
      <c r="M56" s="157"/>
      <c r="O56" s="86"/>
      <c r="P56" s="86"/>
      <c r="Q56" s="86"/>
      <c r="R56" s="86"/>
      <c r="S56" s="86"/>
      <c r="T56" s="86"/>
    </row>
    <row r="57" spans="1:20" s="36" customFormat="1" x14ac:dyDescent="0.2">
      <c r="A57" s="147">
        <v>46</v>
      </c>
      <c r="B57" s="50" t="s">
        <v>428</v>
      </c>
      <c r="C57" s="52"/>
      <c r="D57" s="52"/>
      <c r="E57" s="53"/>
      <c r="F57" s="53"/>
      <c r="G57" s="156">
        <v>1877889.11</v>
      </c>
      <c r="H57" s="156">
        <v>2575174.65</v>
      </c>
      <c r="I57" s="148">
        <v>2575174.65</v>
      </c>
      <c r="J57" s="156">
        <v>3342052.86</v>
      </c>
      <c r="K57" s="156">
        <v>3342052.86</v>
      </c>
      <c r="L57" s="156">
        <f t="shared" si="0"/>
        <v>0</v>
      </c>
      <c r="M57" s="157"/>
      <c r="O57" s="86"/>
      <c r="P57" s="86"/>
      <c r="Q57" s="86"/>
      <c r="R57" s="86"/>
      <c r="S57" s="86"/>
      <c r="T57" s="86"/>
    </row>
    <row r="58" spans="1:20" s="36" customFormat="1" x14ac:dyDescent="0.2">
      <c r="A58" s="147">
        <v>47</v>
      </c>
      <c r="B58" s="50" t="s">
        <v>429</v>
      </c>
      <c r="C58" s="52"/>
      <c r="D58" s="52"/>
      <c r="E58" s="53"/>
      <c r="F58" s="53"/>
      <c r="G58" s="156">
        <v>1223656.77</v>
      </c>
      <c r="H58" s="156">
        <v>1678017.03</v>
      </c>
      <c r="I58" s="148">
        <v>1678017.03</v>
      </c>
      <c r="J58" s="156">
        <v>1678017.03</v>
      </c>
      <c r="K58" s="156">
        <v>1678017.03</v>
      </c>
      <c r="L58" s="156">
        <f t="shared" si="0"/>
        <v>0</v>
      </c>
      <c r="M58" s="157"/>
      <c r="O58" s="86"/>
      <c r="P58" s="86"/>
      <c r="Q58" s="86"/>
      <c r="R58" s="86"/>
      <c r="S58" s="86"/>
      <c r="T58" s="86"/>
    </row>
    <row r="59" spans="1:20" s="36" customFormat="1" x14ac:dyDescent="0.2">
      <c r="A59" s="147">
        <v>48</v>
      </c>
      <c r="B59" s="50" t="s">
        <v>421</v>
      </c>
      <c r="C59" s="52"/>
      <c r="D59" s="52"/>
      <c r="E59" s="53"/>
      <c r="F59" s="53"/>
      <c r="G59" s="156">
        <v>2459428.96</v>
      </c>
      <c r="H59" s="156">
        <v>3372648.09</v>
      </c>
      <c r="I59" s="148">
        <v>3372648.09</v>
      </c>
      <c r="J59" s="156">
        <v>3372648.09</v>
      </c>
      <c r="K59" s="156">
        <v>3372648.09</v>
      </c>
      <c r="L59" s="156">
        <f t="shared" si="0"/>
        <v>0</v>
      </c>
      <c r="M59" s="157"/>
      <c r="O59" s="86"/>
      <c r="P59" s="86"/>
      <c r="Q59" s="86"/>
      <c r="R59" s="86"/>
      <c r="S59" s="86"/>
      <c r="T59" s="86"/>
    </row>
    <row r="60" spans="1:20" s="36" customFormat="1" x14ac:dyDescent="0.2">
      <c r="A60" s="147">
        <v>49</v>
      </c>
      <c r="B60" s="50" t="s">
        <v>422</v>
      </c>
      <c r="C60" s="52"/>
      <c r="D60" s="52"/>
      <c r="E60" s="53"/>
      <c r="F60" s="53"/>
      <c r="G60" s="156">
        <v>2459428.96</v>
      </c>
      <c r="H60" s="156">
        <v>3372648.09</v>
      </c>
      <c r="I60" s="148">
        <v>3372648.09</v>
      </c>
      <c r="J60" s="156">
        <v>3372648.09</v>
      </c>
      <c r="K60" s="156">
        <v>3372648.09</v>
      </c>
      <c r="L60" s="156">
        <f t="shared" si="0"/>
        <v>0</v>
      </c>
      <c r="M60" s="157"/>
      <c r="O60" s="86"/>
      <c r="P60" s="86"/>
      <c r="Q60" s="86"/>
      <c r="R60" s="86"/>
      <c r="S60" s="86"/>
      <c r="T60" s="86"/>
    </row>
    <row r="61" spans="1:20" s="36" customFormat="1" x14ac:dyDescent="0.2">
      <c r="A61" s="147">
        <v>50</v>
      </c>
      <c r="B61" s="50" t="s">
        <v>423</v>
      </c>
      <c r="C61" s="52"/>
      <c r="D61" s="52"/>
      <c r="E61" s="53"/>
      <c r="F61" s="53"/>
      <c r="G61" s="156">
        <v>1732504.14</v>
      </c>
      <c r="H61" s="156">
        <v>2375806.29</v>
      </c>
      <c r="I61" s="148">
        <v>2375806.29</v>
      </c>
      <c r="J61" s="156">
        <v>3166701.28</v>
      </c>
      <c r="K61" s="156">
        <v>3166701.28</v>
      </c>
      <c r="L61" s="156">
        <f t="shared" si="0"/>
        <v>0</v>
      </c>
      <c r="M61" s="157"/>
      <c r="O61" s="86"/>
      <c r="P61" s="86"/>
      <c r="Q61" s="86"/>
      <c r="R61" s="86"/>
      <c r="S61" s="86"/>
      <c r="T61" s="86"/>
    </row>
    <row r="62" spans="1:20" s="36" customFormat="1" x14ac:dyDescent="0.2">
      <c r="A62" s="147">
        <v>51</v>
      </c>
      <c r="B62" s="50" t="s">
        <v>425</v>
      </c>
      <c r="C62" s="52"/>
      <c r="D62" s="52"/>
      <c r="E62" s="53"/>
      <c r="F62" s="53"/>
      <c r="G62" s="156">
        <v>3150007.54</v>
      </c>
      <c r="H62" s="156">
        <v>4319647.8</v>
      </c>
      <c r="I62" s="148">
        <v>4319647.8</v>
      </c>
      <c r="J62" s="156">
        <v>4319647.8</v>
      </c>
      <c r="K62" s="156">
        <v>4319647.8</v>
      </c>
      <c r="L62" s="156">
        <f t="shared" si="0"/>
        <v>0</v>
      </c>
      <c r="M62" s="157"/>
      <c r="O62" s="86"/>
      <c r="P62" s="86"/>
      <c r="Q62" s="86"/>
      <c r="R62" s="86"/>
      <c r="S62" s="86"/>
      <c r="T62" s="86"/>
    </row>
    <row r="63" spans="1:20" s="36" customFormat="1" x14ac:dyDescent="0.2">
      <c r="A63" s="147">
        <v>52</v>
      </c>
      <c r="B63" s="50" t="s">
        <v>449</v>
      </c>
      <c r="C63" s="52"/>
      <c r="D63" s="52"/>
      <c r="E63" s="53"/>
      <c r="F63" s="53"/>
      <c r="G63" s="156">
        <v>1994305.13</v>
      </c>
      <c r="H63" s="156">
        <v>2826976.6</v>
      </c>
      <c r="I63" s="148">
        <v>2826976.6</v>
      </c>
      <c r="J63" s="156">
        <v>2826976.6</v>
      </c>
      <c r="K63" s="156">
        <v>2826976.6</v>
      </c>
      <c r="L63" s="156">
        <f t="shared" si="0"/>
        <v>0</v>
      </c>
      <c r="M63" s="157"/>
      <c r="O63" s="86"/>
      <c r="P63" s="86"/>
      <c r="Q63" s="86"/>
      <c r="R63" s="86"/>
      <c r="S63" s="86"/>
      <c r="T63" s="86"/>
    </row>
    <row r="64" spans="1:20" s="36" customFormat="1" x14ac:dyDescent="0.2">
      <c r="A64" s="147">
        <v>53</v>
      </c>
      <c r="B64" s="50" t="s">
        <v>450</v>
      </c>
      <c r="C64" s="52"/>
      <c r="D64" s="52"/>
      <c r="E64" s="53"/>
      <c r="F64" s="53"/>
      <c r="G64" s="156">
        <v>2826929.85</v>
      </c>
      <c r="H64" s="156">
        <v>3876607.01</v>
      </c>
      <c r="I64" s="148">
        <v>3876607.01</v>
      </c>
      <c r="J64" s="156">
        <v>3876607.01</v>
      </c>
      <c r="K64" s="156">
        <v>3876607.01</v>
      </c>
      <c r="L64" s="156">
        <f t="shared" si="0"/>
        <v>0</v>
      </c>
      <c r="M64" s="157"/>
      <c r="O64" s="86"/>
      <c r="P64" s="86"/>
      <c r="Q64" s="86"/>
      <c r="R64" s="86"/>
      <c r="S64" s="86"/>
      <c r="T64" s="86"/>
    </row>
    <row r="65" spans="1:20" s="36" customFormat="1" x14ac:dyDescent="0.2">
      <c r="A65" s="147">
        <v>54</v>
      </c>
      <c r="B65" s="50" t="s">
        <v>457</v>
      </c>
      <c r="C65" s="52"/>
      <c r="D65" s="52"/>
      <c r="E65" s="53"/>
      <c r="F65" s="53"/>
      <c r="G65" s="156">
        <v>3028853.4</v>
      </c>
      <c r="H65" s="156">
        <v>4153507.49</v>
      </c>
      <c r="I65" s="148">
        <v>4153507.49</v>
      </c>
      <c r="J65" s="156">
        <v>4153507.49</v>
      </c>
      <c r="K65" s="156">
        <v>4153507.49</v>
      </c>
      <c r="L65" s="156">
        <f t="shared" si="0"/>
        <v>0</v>
      </c>
      <c r="M65" s="157"/>
      <c r="O65" s="86"/>
      <c r="P65" s="86"/>
      <c r="Q65" s="86"/>
      <c r="R65" s="86"/>
      <c r="S65" s="86"/>
      <c r="T65" s="86"/>
    </row>
    <row r="66" spans="1:20" s="36" customFormat="1" x14ac:dyDescent="0.2">
      <c r="A66" s="147">
        <v>55</v>
      </c>
      <c r="B66" s="50" t="s">
        <v>467</v>
      </c>
      <c r="C66" s="52"/>
      <c r="D66" s="52"/>
      <c r="E66" s="53"/>
      <c r="F66" s="53"/>
      <c r="G66" s="156">
        <v>2192889.87</v>
      </c>
      <c r="H66" s="156">
        <v>3007139.43</v>
      </c>
      <c r="I66" s="148">
        <v>3007139.43</v>
      </c>
      <c r="J66" s="156">
        <v>3007139.43</v>
      </c>
      <c r="K66" s="156">
        <v>3007139.43</v>
      </c>
      <c r="L66" s="156">
        <f t="shared" si="0"/>
        <v>0</v>
      </c>
      <c r="M66" s="157"/>
      <c r="O66" s="86"/>
      <c r="P66" s="86"/>
      <c r="Q66" s="86"/>
      <c r="R66" s="86"/>
      <c r="S66" s="86"/>
      <c r="T66" s="86"/>
    </row>
    <row r="67" spans="1:20" s="36" customFormat="1" x14ac:dyDescent="0.2">
      <c r="A67" s="147">
        <v>56</v>
      </c>
      <c r="B67" s="50" t="s">
        <v>468</v>
      </c>
      <c r="C67" s="52"/>
      <c r="D67" s="52"/>
      <c r="E67" s="53"/>
      <c r="F67" s="53"/>
      <c r="G67" s="156">
        <v>1385195.62</v>
      </c>
      <c r="H67" s="156">
        <v>1899537.43</v>
      </c>
      <c r="I67" s="148">
        <v>1899537.43</v>
      </c>
      <c r="J67" s="156">
        <v>1899537.43</v>
      </c>
      <c r="K67" s="156">
        <v>1899537.43</v>
      </c>
      <c r="L67" s="156">
        <f t="shared" si="0"/>
        <v>0</v>
      </c>
      <c r="M67" s="157"/>
      <c r="O67" s="86"/>
      <c r="P67" s="86"/>
      <c r="Q67" s="86"/>
      <c r="R67" s="86"/>
      <c r="S67" s="86"/>
      <c r="T67" s="86"/>
    </row>
    <row r="68" spans="1:20" s="36" customFormat="1" x14ac:dyDescent="0.2">
      <c r="A68" s="147">
        <v>57</v>
      </c>
      <c r="B68" s="50" t="s">
        <v>473</v>
      </c>
      <c r="C68" s="52"/>
      <c r="D68" s="52"/>
      <c r="E68" s="53"/>
      <c r="F68" s="53"/>
      <c r="G68" s="156">
        <v>1037887.1</v>
      </c>
      <c r="H68" s="156">
        <v>1423268.57</v>
      </c>
      <c r="I68" s="148">
        <v>1423268.57</v>
      </c>
      <c r="J68" s="156">
        <v>1423268.57</v>
      </c>
      <c r="K68" s="156">
        <v>1423268.57</v>
      </c>
      <c r="L68" s="156">
        <f t="shared" si="0"/>
        <v>0</v>
      </c>
      <c r="M68" s="157"/>
      <c r="O68" s="86"/>
      <c r="P68" s="86"/>
      <c r="Q68" s="86"/>
      <c r="R68" s="86"/>
      <c r="S68" s="86"/>
      <c r="T68" s="86"/>
    </row>
    <row r="69" spans="1:20" s="36" customFormat="1" ht="25.5" x14ac:dyDescent="0.2">
      <c r="A69" s="147">
        <v>58</v>
      </c>
      <c r="B69" s="50" t="s">
        <v>302</v>
      </c>
      <c r="C69" s="52"/>
      <c r="D69" s="52"/>
      <c r="E69" s="53"/>
      <c r="F69" s="53"/>
      <c r="G69" s="156">
        <v>11414648.220000001</v>
      </c>
      <c r="H69" s="156">
        <v>13910899.49</v>
      </c>
      <c r="I69" s="148">
        <v>13910899.49</v>
      </c>
      <c r="J69" s="156">
        <v>13910899.49</v>
      </c>
      <c r="K69" s="156">
        <v>13502572.93</v>
      </c>
      <c r="L69" s="156">
        <f t="shared" si="0"/>
        <v>-408326.56000000052</v>
      </c>
      <c r="M69" s="157" t="s">
        <v>735</v>
      </c>
      <c r="O69" s="86"/>
      <c r="P69" s="86"/>
      <c r="Q69" s="86"/>
      <c r="R69" s="86"/>
      <c r="S69" s="86"/>
      <c r="T69" s="86"/>
    </row>
    <row r="70" spans="1:20" s="36" customFormat="1" x14ac:dyDescent="0.2">
      <c r="A70" s="147">
        <v>59</v>
      </c>
      <c r="B70" s="50" t="s">
        <v>474</v>
      </c>
      <c r="C70" s="52"/>
      <c r="D70" s="52"/>
      <c r="E70" s="53"/>
      <c r="F70" s="53"/>
      <c r="G70" s="156">
        <v>2301928.59</v>
      </c>
      <c r="H70" s="156">
        <v>3156665.7</v>
      </c>
      <c r="I70" s="148">
        <v>3156665.7</v>
      </c>
      <c r="J70" s="156">
        <v>3156665.7</v>
      </c>
      <c r="K70" s="156">
        <v>3156665.7</v>
      </c>
      <c r="L70" s="156">
        <f t="shared" si="0"/>
        <v>0</v>
      </c>
      <c r="M70" s="157"/>
      <c r="O70" s="86"/>
      <c r="P70" s="86"/>
      <c r="Q70" s="86"/>
      <c r="R70" s="86"/>
      <c r="S70" s="86"/>
      <c r="T70" s="86"/>
    </row>
    <row r="71" spans="1:20" s="36" customFormat="1" x14ac:dyDescent="0.2">
      <c r="A71" s="147">
        <v>60</v>
      </c>
      <c r="B71" s="50" t="s">
        <v>481</v>
      </c>
      <c r="C71" s="52"/>
      <c r="D71" s="52"/>
      <c r="E71" s="53"/>
      <c r="F71" s="53"/>
      <c r="G71" s="156">
        <v>2281736.23</v>
      </c>
      <c r="H71" s="156">
        <v>3128975.65</v>
      </c>
      <c r="I71" s="148">
        <v>3128975.65</v>
      </c>
      <c r="J71" s="156">
        <v>3128975.65</v>
      </c>
      <c r="K71" s="156">
        <v>3128975.65</v>
      </c>
      <c r="L71" s="156">
        <f t="shared" si="0"/>
        <v>0</v>
      </c>
      <c r="M71" s="157"/>
      <c r="O71" s="86"/>
      <c r="P71" s="86"/>
      <c r="Q71" s="86"/>
      <c r="R71" s="86"/>
      <c r="S71" s="86"/>
      <c r="T71" s="86"/>
    </row>
    <row r="72" spans="1:20" s="36" customFormat="1" x14ac:dyDescent="0.2">
      <c r="A72" s="147">
        <v>61</v>
      </c>
      <c r="B72" s="50" t="s">
        <v>483</v>
      </c>
      <c r="C72" s="52"/>
      <c r="D72" s="52"/>
      <c r="E72" s="53"/>
      <c r="F72" s="53"/>
      <c r="G72" s="156">
        <v>2318082.4700000002</v>
      </c>
      <c r="H72" s="156">
        <v>3178817.74</v>
      </c>
      <c r="I72" s="148">
        <v>3178817.74</v>
      </c>
      <c r="J72" s="156">
        <v>3178817.74</v>
      </c>
      <c r="K72" s="156">
        <v>3178817.74</v>
      </c>
      <c r="L72" s="156">
        <f t="shared" si="0"/>
        <v>0</v>
      </c>
      <c r="M72" s="157"/>
      <c r="O72" s="86"/>
      <c r="P72" s="86"/>
      <c r="Q72" s="86"/>
      <c r="R72" s="86"/>
      <c r="S72" s="86"/>
      <c r="T72" s="86"/>
    </row>
    <row r="73" spans="1:20" s="36" customFormat="1" x14ac:dyDescent="0.2">
      <c r="A73" s="147">
        <v>62</v>
      </c>
      <c r="B73" s="50" t="s">
        <v>486</v>
      </c>
      <c r="C73" s="52"/>
      <c r="D73" s="52"/>
      <c r="E73" s="53"/>
      <c r="F73" s="53"/>
      <c r="G73" s="156">
        <v>5968860.4400000004</v>
      </c>
      <c r="H73" s="156">
        <v>8185178.7699999996</v>
      </c>
      <c r="I73" s="148">
        <v>8185178.7699999996</v>
      </c>
      <c r="J73" s="156">
        <v>8185178.7699999996</v>
      </c>
      <c r="K73" s="156">
        <v>8185178.7699999996</v>
      </c>
      <c r="L73" s="156">
        <f t="shared" si="0"/>
        <v>0</v>
      </c>
      <c r="M73" s="157"/>
      <c r="O73" s="86"/>
      <c r="P73" s="86"/>
      <c r="Q73" s="86"/>
      <c r="R73" s="86"/>
      <c r="S73" s="86"/>
      <c r="T73" s="86"/>
    </row>
    <row r="74" spans="1:20" s="36" customFormat="1" x14ac:dyDescent="0.2">
      <c r="A74" s="147">
        <v>63</v>
      </c>
      <c r="B74" s="50" t="s">
        <v>487</v>
      </c>
      <c r="C74" s="52"/>
      <c r="D74" s="52"/>
      <c r="E74" s="53"/>
      <c r="F74" s="53"/>
      <c r="G74" s="156">
        <v>3365898.66</v>
      </c>
      <c r="H74" s="156">
        <v>4771244.18</v>
      </c>
      <c r="I74" s="148">
        <v>4771244.18</v>
      </c>
      <c r="J74" s="156">
        <v>4771244.18</v>
      </c>
      <c r="K74" s="156">
        <v>4771244.18</v>
      </c>
      <c r="L74" s="156">
        <f t="shared" si="0"/>
        <v>0</v>
      </c>
      <c r="M74" s="157"/>
      <c r="O74" s="86"/>
      <c r="P74" s="86"/>
      <c r="Q74" s="86"/>
      <c r="R74" s="86"/>
      <c r="S74" s="86"/>
      <c r="T74" s="86"/>
    </row>
    <row r="75" spans="1:20" s="36" customFormat="1" x14ac:dyDescent="0.2">
      <c r="A75" s="147">
        <v>64</v>
      </c>
      <c r="B75" s="50" t="s">
        <v>495</v>
      </c>
      <c r="C75" s="52"/>
      <c r="D75" s="52"/>
      <c r="E75" s="53"/>
      <c r="F75" s="53"/>
      <c r="G75" s="156">
        <v>3906413.2</v>
      </c>
      <c r="H75" s="156">
        <v>5356917.07</v>
      </c>
      <c r="I75" s="148">
        <v>5356917.07</v>
      </c>
      <c r="J75" s="156">
        <v>5356917.07</v>
      </c>
      <c r="K75" s="156">
        <v>5356917.07</v>
      </c>
      <c r="L75" s="156">
        <f t="shared" si="0"/>
        <v>0</v>
      </c>
      <c r="M75" s="157"/>
      <c r="O75" s="86"/>
      <c r="P75" s="86"/>
      <c r="Q75" s="86"/>
      <c r="R75" s="86"/>
      <c r="S75" s="86"/>
      <c r="T75" s="86"/>
    </row>
    <row r="76" spans="1:20" s="36" customFormat="1" x14ac:dyDescent="0.2">
      <c r="A76" s="147">
        <v>65</v>
      </c>
      <c r="B76" s="50" t="s">
        <v>499</v>
      </c>
      <c r="C76" s="52"/>
      <c r="D76" s="52"/>
      <c r="E76" s="53"/>
      <c r="F76" s="53"/>
      <c r="G76" s="156">
        <v>1461926.58</v>
      </c>
      <c r="H76" s="156">
        <v>2004759.62</v>
      </c>
      <c r="I76" s="148">
        <v>2004759.62</v>
      </c>
      <c r="J76" s="156">
        <v>2004759.62</v>
      </c>
      <c r="K76" s="156">
        <v>2004759.62</v>
      </c>
      <c r="L76" s="156">
        <f t="shared" si="0"/>
        <v>0</v>
      </c>
      <c r="M76" s="157"/>
      <c r="O76" s="86"/>
      <c r="P76" s="86"/>
      <c r="Q76" s="86"/>
      <c r="R76" s="86"/>
      <c r="S76" s="86"/>
      <c r="T76" s="86"/>
    </row>
    <row r="77" spans="1:20" s="36" customFormat="1" x14ac:dyDescent="0.2">
      <c r="A77" s="147">
        <v>66</v>
      </c>
      <c r="B77" s="50" t="s">
        <v>500</v>
      </c>
      <c r="C77" s="52"/>
      <c r="D77" s="52"/>
      <c r="E77" s="53"/>
      <c r="F77" s="53"/>
      <c r="G77" s="156">
        <v>4232317.82</v>
      </c>
      <c r="H77" s="156">
        <v>5803834.4800000004</v>
      </c>
      <c r="I77" s="148">
        <v>5803834.4800000004</v>
      </c>
      <c r="J77" s="156">
        <v>5803834.4800000004</v>
      </c>
      <c r="K77" s="156">
        <v>5803834.4800000004</v>
      </c>
      <c r="L77" s="156">
        <f t="shared" ref="L77:L140" si="1">K77-J77</f>
        <v>0</v>
      </c>
      <c r="M77" s="157"/>
      <c r="O77" s="86"/>
      <c r="P77" s="86"/>
      <c r="Q77" s="86"/>
      <c r="R77" s="86"/>
      <c r="S77" s="86"/>
      <c r="T77" s="86"/>
    </row>
    <row r="78" spans="1:20" s="36" customFormat="1" x14ac:dyDescent="0.2">
      <c r="A78" s="147">
        <v>67</v>
      </c>
      <c r="B78" s="50" t="s">
        <v>303</v>
      </c>
      <c r="C78" s="52"/>
      <c r="D78" s="52"/>
      <c r="E78" s="53"/>
      <c r="F78" s="53"/>
      <c r="G78" s="156">
        <v>3194958.22</v>
      </c>
      <c r="H78" s="156">
        <v>4528931.9000000004</v>
      </c>
      <c r="I78" s="148">
        <v>4528931.9000000004</v>
      </c>
      <c r="J78" s="156">
        <v>4528931.9000000004</v>
      </c>
      <c r="K78" s="156">
        <v>4528931.9000000004</v>
      </c>
      <c r="L78" s="156">
        <f t="shared" si="1"/>
        <v>0</v>
      </c>
      <c r="M78" s="157"/>
      <c r="O78" s="86"/>
      <c r="P78" s="86"/>
      <c r="Q78" s="86"/>
      <c r="R78" s="86"/>
      <c r="S78" s="86"/>
      <c r="T78" s="86"/>
    </row>
    <row r="79" spans="1:20" s="36" customFormat="1" x14ac:dyDescent="0.2">
      <c r="A79" s="147">
        <v>68</v>
      </c>
      <c r="B79" s="50" t="s">
        <v>304</v>
      </c>
      <c r="C79" s="52"/>
      <c r="D79" s="52"/>
      <c r="E79" s="53"/>
      <c r="F79" s="53"/>
      <c r="G79" s="156">
        <v>1790804.61</v>
      </c>
      <c r="H79" s="156">
        <v>2538509.6</v>
      </c>
      <c r="I79" s="148">
        <v>2538509.6</v>
      </c>
      <c r="J79" s="156">
        <v>2538509.6</v>
      </c>
      <c r="K79" s="156">
        <v>2538509.6</v>
      </c>
      <c r="L79" s="156">
        <f t="shared" si="1"/>
        <v>0</v>
      </c>
      <c r="M79" s="157"/>
      <c r="O79" s="86"/>
      <c r="P79" s="86"/>
      <c r="Q79" s="86"/>
      <c r="R79" s="86"/>
      <c r="S79" s="86"/>
      <c r="T79" s="86"/>
    </row>
    <row r="80" spans="1:20" s="36" customFormat="1" x14ac:dyDescent="0.2">
      <c r="A80" s="147">
        <v>69</v>
      </c>
      <c r="B80" s="50" t="s">
        <v>305</v>
      </c>
      <c r="C80" s="52"/>
      <c r="D80" s="52"/>
      <c r="E80" s="53"/>
      <c r="F80" s="53"/>
      <c r="G80" s="156">
        <v>1790804.61</v>
      </c>
      <c r="H80" s="156">
        <v>2538509.6</v>
      </c>
      <c r="I80" s="148">
        <v>2538509.6</v>
      </c>
      <c r="J80" s="156">
        <v>2538509.6</v>
      </c>
      <c r="K80" s="156">
        <v>2538509.6</v>
      </c>
      <c r="L80" s="156">
        <f t="shared" si="1"/>
        <v>0</v>
      </c>
      <c r="M80" s="157"/>
      <c r="O80" s="86"/>
      <c r="P80" s="86"/>
      <c r="Q80" s="86"/>
      <c r="R80" s="86"/>
      <c r="S80" s="86"/>
      <c r="T80" s="86"/>
    </row>
    <row r="81" spans="1:20" s="36" customFormat="1" x14ac:dyDescent="0.2">
      <c r="A81" s="147">
        <v>70</v>
      </c>
      <c r="B81" s="50" t="s">
        <v>306</v>
      </c>
      <c r="C81" s="52"/>
      <c r="D81" s="52"/>
      <c r="E81" s="53"/>
      <c r="F81" s="53"/>
      <c r="G81" s="156">
        <v>1855924.77</v>
      </c>
      <c r="H81" s="156">
        <v>2630819.04</v>
      </c>
      <c r="I81" s="148">
        <v>2630819.04</v>
      </c>
      <c r="J81" s="156">
        <v>2630819.04</v>
      </c>
      <c r="K81" s="156">
        <v>2630819.04</v>
      </c>
      <c r="L81" s="156">
        <f t="shared" si="1"/>
        <v>0</v>
      </c>
      <c r="M81" s="157"/>
      <c r="O81" s="86"/>
      <c r="P81" s="86"/>
      <c r="Q81" s="86"/>
      <c r="R81" s="86"/>
      <c r="S81" s="86"/>
      <c r="T81" s="86"/>
    </row>
    <row r="82" spans="1:20" s="36" customFormat="1" x14ac:dyDescent="0.2">
      <c r="A82" s="147">
        <v>71</v>
      </c>
      <c r="B82" s="50" t="s">
        <v>501</v>
      </c>
      <c r="C82" s="52"/>
      <c r="D82" s="52"/>
      <c r="E82" s="53"/>
      <c r="F82" s="53"/>
      <c r="G82" s="156">
        <v>1772888.86</v>
      </c>
      <c r="H82" s="156">
        <v>2431186.39</v>
      </c>
      <c r="I82" s="148">
        <v>2431186.39</v>
      </c>
      <c r="J82" s="156">
        <v>2431186.39</v>
      </c>
      <c r="K82" s="156">
        <v>2431186.39</v>
      </c>
      <c r="L82" s="156">
        <f t="shared" si="1"/>
        <v>0</v>
      </c>
      <c r="M82" s="157"/>
      <c r="O82" s="86"/>
      <c r="P82" s="86"/>
      <c r="Q82" s="86"/>
      <c r="R82" s="86"/>
      <c r="S82" s="86"/>
      <c r="T82" s="86"/>
    </row>
    <row r="83" spans="1:20" s="36" customFormat="1" x14ac:dyDescent="0.2">
      <c r="A83" s="147">
        <v>72</v>
      </c>
      <c r="B83" s="50" t="s">
        <v>502</v>
      </c>
      <c r="C83" s="52"/>
      <c r="D83" s="52"/>
      <c r="E83" s="53"/>
      <c r="F83" s="53"/>
      <c r="G83" s="156">
        <v>1966735.47</v>
      </c>
      <c r="H83" s="156">
        <v>2697010.87</v>
      </c>
      <c r="I83" s="148">
        <v>3658917.49</v>
      </c>
      <c r="J83" s="156">
        <v>3658917.49</v>
      </c>
      <c r="K83" s="156">
        <v>3658917.49</v>
      </c>
      <c r="L83" s="156">
        <f t="shared" si="1"/>
        <v>0</v>
      </c>
      <c r="M83" s="157"/>
      <c r="O83" s="86"/>
      <c r="P83" s="86"/>
      <c r="Q83" s="86"/>
      <c r="R83" s="86"/>
      <c r="S83" s="86"/>
      <c r="T83" s="86"/>
    </row>
    <row r="84" spans="1:20" s="36" customFormat="1" x14ac:dyDescent="0.2">
      <c r="A84" s="147">
        <v>73</v>
      </c>
      <c r="B84" s="50" t="s">
        <v>508</v>
      </c>
      <c r="C84" s="52"/>
      <c r="D84" s="52"/>
      <c r="E84" s="53"/>
      <c r="F84" s="53"/>
      <c r="G84" s="156">
        <v>1453849.63</v>
      </c>
      <c r="H84" s="156">
        <v>1993683.6</v>
      </c>
      <c r="I84" s="148">
        <v>1993683.6</v>
      </c>
      <c r="J84" s="156">
        <v>1993683.6</v>
      </c>
      <c r="K84" s="156">
        <v>1993683.6</v>
      </c>
      <c r="L84" s="156">
        <f t="shared" si="1"/>
        <v>0</v>
      </c>
      <c r="M84" s="157"/>
      <c r="O84" s="86"/>
      <c r="P84" s="86"/>
      <c r="Q84" s="86"/>
      <c r="R84" s="86"/>
      <c r="S84" s="86"/>
      <c r="T84" s="86"/>
    </row>
    <row r="85" spans="1:20" s="36" customFormat="1" x14ac:dyDescent="0.2">
      <c r="A85" s="147">
        <v>74</v>
      </c>
      <c r="B85" s="50" t="s">
        <v>530</v>
      </c>
      <c r="C85" s="52"/>
      <c r="D85" s="52"/>
      <c r="E85" s="53"/>
      <c r="F85" s="53"/>
      <c r="G85" s="156">
        <v>2455390.4900000002</v>
      </c>
      <c r="H85" s="156">
        <v>3367110.08</v>
      </c>
      <c r="I85" s="148">
        <v>3367110.08</v>
      </c>
      <c r="J85" s="156">
        <v>3367110.08</v>
      </c>
      <c r="K85" s="156">
        <v>3367110.08</v>
      </c>
      <c r="L85" s="156">
        <f t="shared" si="1"/>
        <v>0</v>
      </c>
      <c r="M85" s="157"/>
      <c r="O85" s="86"/>
      <c r="P85" s="86"/>
      <c r="Q85" s="86"/>
      <c r="R85" s="86"/>
      <c r="S85" s="86"/>
      <c r="T85" s="86"/>
    </row>
    <row r="86" spans="1:20" s="36" customFormat="1" x14ac:dyDescent="0.2">
      <c r="A86" s="147">
        <v>75</v>
      </c>
      <c r="B86" s="50" t="s">
        <v>509</v>
      </c>
      <c r="C86" s="52"/>
      <c r="D86" s="52"/>
      <c r="E86" s="53"/>
      <c r="F86" s="53"/>
      <c r="G86" s="156">
        <v>1056831.49</v>
      </c>
      <c r="H86" s="156">
        <v>2126526.4</v>
      </c>
      <c r="I86" s="148">
        <v>2126526.4</v>
      </c>
      <c r="J86" s="156">
        <v>2126526.4</v>
      </c>
      <c r="K86" s="156">
        <v>2126526.4</v>
      </c>
      <c r="L86" s="156">
        <f t="shared" si="1"/>
        <v>0</v>
      </c>
      <c r="M86" s="157"/>
      <c r="O86" s="86"/>
      <c r="P86" s="86"/>
      <c r="Q86" s="86"/>
      <c r="R86" s="86"/>
      <c r="S86" s="86"/>
      <c r="T86" s="86"/>
    </row>
    <row r="87" spans="1:20" s="36" customFormat="1" x14ac:dyDescent="0.2">
      <c r="A87" s="147">
        <v>76</v>
      </c>
      <c r="B87" s="50" t="s">
        <v>511</v>
      </c>
      <c r="C87" s="52"/>
      <c r="D87" s="52"/>
      <c r="E87" s="53"/>
      <c r="F87" s="53"/>
      <c r="G87" s="156">
        <v>2471544.38</v>
      </c>
      <c r="H87" s="156">
        <v>3389262.11</v>
      </c>
      <c r="I87" s="148">
        <v>3389262.11</v>
      </c>
      <c r="J87" s="156">
        <v>3389262.11</v>
      </c>
      <c r="K87" s="156">
        <v>3389262.11</v>
      </c>
      <c r="L87" s="156">
        <f t="shared" si="1"/>
        <v>0</v>
      </c>
      <c r="M87" s="157"/>
      <c r="O87" s="86"/>
      <c r="P87" s="86"/>
      <c r="Q87" s="86"/>
      <c r="R87" s="86"/>
      <c r="S87" s="86"/>
      <c r="T87" s="86"/>
    </row>
    <row r="88" spans="1:20" s="36" customFormat="1" x14ac:dyDescent="0.2">
      <c r="A88" s="147">
        <v>77</v>
      </c>
      <c r="B88" s="50" t="s">
        <v>512</v>
      </c>
      <c r="C88" s="52"/>
      <c r="D88" s="52"/>
      <c r="E88" s="53"/>
      <c r="F88" s="53"/>
      <c r="G88" s="156">
        <v>2471544.38</v>
      </c>
      <c r="H88" s="156">
        <v>3389262.11</v>
      </c>
      <c r="I88" s="148">
        <v>3389262.11</v>
      </c>
      <c r="J88" s="156">
        <v>3389262.11</v>
      </c>
      <c r="K88" s="156">
        <v>3389262.11</v>
      </c>
      <c r="L88" s="156">
        <f t="shared" si="1"/>
        <v>0</v>
      </c>
      <c r="M88" s="157"/>
      <c r="O88" s="86"/>
      <c r="P88" s="86"/>
      <c r="Q88" s="86"/>
      <c r="R88" s="86"/>
      <c r="S88" s="86"/>
      <c r="T88" s="86"/>
    </row>
    <row r="89" spans="1:20" s="36" customFormat="1" x14ac:dyDescent="0.2">
      <c r="A89" s="147">
        <v>78</v>
      </c>
      <c r="B89" s="50" t="s">
        <v>513</v>
      </c>
      <c r="C89" s="52"/>
      <c r="D89" s="52"/>
      <c r="E89" s="53"/>
      <c r="F89" s="53"/>
      <c r="G89" s="156">
        <v>2471544.38</v>
      </c>
      <c r="H89" s="156">
        <v>3389262.11</v>
      </c>
      <c r="I89" s="148">
        <v>3389262.11</v>
      </c>
      <c r="J89" s="156">
        <v>3389262.11</v>
      </c>
      <c r="K89" s="156">
        <v>3389262.11</v>
      </c>
      <c r="L89" s="156">
        <f t="shared" si="1"/>
        <v>0</v>
      </c>
      <c r="M89" s="157"/>
      <c r="O89" s="86"/>
      <c r="P89" s="86"/>
      <c r="Q89" s="86"/>
      <c r="R89" s="86"/>
      <c r="S89" s="86"/>
      <c r="T89" s="86"/>
    </row>
    <row r="90" spans="1:20" s="36" customFormat="1" x14ac:dyDescent="0.2">
      <c r="A90" s="147">
        <v>79</v>
      </c>
      <c r="B90" s="50" t="s">
        <v>518</v>
      </c>
      <c r="C90" s="52"/>
      <c r="D90" s="52"/>
      <c r="E90" s="53"/>
      <c r="F90" s="53"/>
      <c r="G90" s="156">
        <v>2261543.88</v>
      </c>
      <c r="H90" s="156">
        <v>3101285.6</v>
      </c>
      <c r="I90" s="148">
        <v>3101285.6</v>
      </c>
      <c r="J90" s="156">
        <v>3101285.6</v>
      </c>
      <c r="K90" s="156">
        <v>3101285.6</v>
      </c>
      <c r="L90" s="156">
        <f t="shared" si="1"/>
        <v>0</v>
      </c>
      <c r="M90" s="157"/>
      <c r="O90" s="86"/>
      <c r="P90" s="86"/>
      <c r="Q90" s="86"/>
      <c r="R90" s="86"/>
      <c r="S90" s="86"/>
      <c r="T90" s="86"/>
    </row>
    <row r="91" spans="1:20" s="36" customFormat="1" x14ac:dyDescent="0.2">
      <c r="A91" s="147">
        <v>80</v>
      </c>
      <c r="B91" s="50" t="s">
        <v>519</v>
      </c>
      <c r="C91" s="52"/>
      <c r="D91" s="52"/>
      <c r="E91" s="53"/>
      <c r="F91" s="53"/>
      <c r="G91" s="156">
        <v>2305967.06</v>
      </c>
      <c r="H91" s="156">
        <v>3162203.71</v>
      </c>
      <c r="I91" s="148">
        <v>3162203.71</v>
      </c>
      <c r="J91" s="156">
        <v>3162203.71</v>
      </c>
      <c r="K91" s="156">
        <v>3162203.71</v>
      </c>
      <c r="L91" s="156">
        <f t="shared" si="1"/>
        <v>0</v>
      </c>
      <c r="M91" s="157"/>
      <c r="O91" s="86"/>
      <c r="P91" s="86"/>
      <c r="Q91" s="86"/>
      <c r="R91" s="86"/>
      <c r="S91" s="86"/>
      <c r="T91" s="86"/>
    </row>
    <row r="92" spans="1:20" s="36" customFormat="1" x14ac:dyDescent="0.2">
      <c r="A92" s="147">
        <v>81</v>
      </c>
      <c r="B92" s="50" t="s">
        <v>520</v>
      </c>
      <c r="C92" s="52"/>
      <c r="D92" s="52"/>
      <c r="E92" s="53"/>
      <c r="F92" s="53"/>
      <c r="G92" s="156">
        <v>2281736.23</v>
      </c>
      <c r="H92" s="156">
        <v>3128975.65</v>
      </c>
      <c r="I92" s="148">
        <v>3128975.65</v>
      </c>
      <c r="J92" s="156">
        <v>3128975.65</v>
      </c>
      <c r="K92" s="156">
        <v>3128975.65</v>
      </c>
      <c r="L92" s="156">
        <f t="shared" si="1"/>
        <v>0</v>
      </c>
      <c r="M92" s="157"/>
      <c r="O92" s="86"/>
      <c r="P92" s="86"/>
      <c r="Q92" s="86"/>
      <c r="R92" s="86"/>
      <c r="S92" s="86"/>
      <c r="T92" s="86"/>
    </row>
    <row r="93" spans="1:20" s="36" customFormat="1" x14ac:dyDescent="0.2">
      <c r="A93" s="147">
        <v>82</v>
      </c>
      <c r="B93" s="50" t="s">
        <v>521</v>
      </c>
      <c r="C93" s="52"/>
      <c r="D93" s="52"/>
      <c r="E93" s="53"/>
      <c r="F93" s="53"/>
      <c r="G93" s="156">
        <v>2281736.23</v>
      </c>
      <c r="H93" s="156">
        <v>3128975.65</v>
      </c>
      <c r="I93" s="148">
        <v>3128975.65</v>
      </c>
      <c r="J93" s="156">
        <v>3128975.65</v>
      </c>
      <c r="K93" s="156">
        <v>3128975.65</v>
      </c>
      <c r="L93" s="156">
        <f t="shared" si="1"/>
        <v>0</v>
      </c>
      <c r="M93" s="157"/>
      <c r="O93" s="86"/>
      <c r="P93" s="86"/>
      <c r="Q93" s="86"/>
      <c r="R93" s="86"/>
      <c r="S93" s="86"/>
      <c r="T93" s="86"/>
    </row>
    <row r="94" spans="1:20" s="36" customFormat="1" x14ac:dyDescent="0.2">
      <c r="A94" s="147">
        <v>83</v>
      </c>
      <c r="B94" s="50" t="s">
        <v>439</v>
      </c>
      <c r="C94" s="52"/>
      <c r="D94" s="52"/>
      <c r="E94" s="53"/>
      <c r="F94" s="53"/>
      <c r="G94" s="156">
        <v>7144055.5599999996</v>
      </c>
      <c r="H94" s="156">
        <v>9796739.6899999995</v>
      </c>
      <c r="I94" s="148">
        <v>9796739.6899999995</v>
      </c>
      <c r="J94" s="156">
        <v>13440950.449999999</v>
      </c>
      <c r="K94" s="156">
        <v>13440950.449999999</v>
      </c>
      <c r="L94" s="156">
        <f t="shared" si="1"/>
        <v>0</v>
      </c>
      <c r="M94" s="157"/>
      <c r="O94" s="86"/>
      <c r="P94" s="86"/>
      <c r="Q94" s="86"/>
      <c r="R94" s="86"/>
      <c r="S94" s="86"/>
      <c r="T94" s="86"/>
    </row>
    <row r="95" spans="1:20" s="36" customFormat="1" x14ac:dyDescent="0.2">
      <c r="A95" s="147">
        <v>84</v>
      </c>
      <c r="B95" s="50" t="s">
        <v>523</v>
      </c>
      <c r="C95" s="52"/>
      <c r="D95" s="52"/>
      <c r="E95" s="53"/>
      <c r="F95" s="53"/>
      <c r="G95" s="156">
        <v>2285774.7000000002</v>
      </c>
      <c r="H95" s="156">
        <v>3134513.66</v>
      </c>
      <c r="I95" s="148">
        <v>3134513.66</v>
      </c>
      <c r="J95" s="156">
        <v>3134513.66</v>
      </c>
      <c r="K95" s="156">
        <v>3134513.66</v>
      </c>
      <c r="L95" s="156">
        <f t="shared" si="1"/>
        <v>0</v>
      </c>
      <c r="M95" s="157"/>
      <c r="O95" s="86"/>
      <c r="P95" s="86"/>
      <c r="Q95" s="86"/>
      <c r="R95" s="86"/>
      <c r="S95" s="86"/>
      <c r="T95" s="86"/>
    </row>
    <row r="96" spans="1:20" s="36" customFormat="1" x14ac:dyDescent="0.2">
      <c r="A96" s="147">
        <v>85</v>
      </c>
      <c r="B96" s="50" t="s">
        <v>524</v>
      </c>
      <c r="C96" s="52"/>
      <c r="D96" s="52"/>
      <c r="E96" s="53"/>
      <c r="F96" s="53"/>
      <c r="G96" s="156">
        <v>3992680.27</v>
      </c>
      <c r="H96" s="156">
        <v>5659722.5499999998</v>
      </c>
      <c r="I96" s="148">
        <v>5659722.5499999998</v>
      </c>
      <c r="J96" s="156">
        <v>5659722.5499999998</v>
      </c>
      <c r="K96" s="156">
        <v>5659722.5499999998</v>
      </c>
      <c r="L96" s="156">
        <f t="shared" si="1"/>
        <v>0</v>
      </c>
      <c r="M96" s="157"/>
      <c r="O96" s="86"/>
      <c r="P96" s="86"/>
      <c r="Q96" s="86"/>
      <c r="R96" s="86"/>
      <c r="S96" s="86"/>
      <c r="T96" s="86"/>
    </row>
    <row r="97" spans="1:20" s="36" customFormat="1" x14ac:dyDescent="0.2">
      <c r="A97" s="147">
        <v>86</v>
      </c>
      <c r="B97" s="50" t="s">
        <v>535</v>
      </c>
      <c r="C97" s="52"/>
      <c r="D97" s="52"/>
      <c r="E97" s="53"/>
      <c r="F97" s="53"/>
      <c r="G97" s="156">
        <v>1816038.67</v>
      </c>
      <c r="H97" s="156">
        <v>2574279.5099999998</v>
      </c>
      <c r="I97" s="148">
        <v>2574279.5099999998</v>
      </c>
      <c r="J97" s="156">
        <v>2574279.5099999998</v>
      </c>
      <c r="K97" s="156">
        <v>2574279.5099999998</v>
      </c>
      <c r="L97" s="156">
        <f t="shared" si="1"/>
        <v>0</v>
      </c>
      <c r="M97" s="157"/>
      <c r="O97" s="86"/>
      <c r="P97" s="86"/>
      <c r="Q97" s="86"/>
      <c r="R97" s="86"/>
      <c r="S97" s="86"/>
      <c r="T97" s="86"/>
    </row>
    <row r="98" spans="1:20" s="36" customFormat="1" x14ac:dyDescent="0.2">
      <c r="A98" s="147">
        <v>87</v>
      </c>
      <c r="B98" s="50" t="s">
        <v>536</v>
      </c>
      <c r="C98" s="52"/>
      <c r="D98" s="52"/>
      <c r="E98" s="53"/>
      <c r="F98" s="53"/>
      <c r="G98" s="156">
        <v>3230776.96</v>
      </c>
      <c r="H98" s="156">
        <v>4430408</v>
      </c>
      <c r="I98" s="148">
        <v>4430408</v>
      </c>
      <c r="J98" s="156">
        <v>6078440</v>
      </c>
      <c r="K98" s="156">
        <v>6078440</v>
      </c>
      <c r="L98" s="156">
        <f t="shared" si="1"/>
        <v>0</v>
      </c>
      <c r="M98" s="157"/>
      <c r="O98" s="86"/>
      <c r="P98" s="86"/>
      <c r="Q98" s="86"/>
      <c r="R98" s="86"/>
      <c r="S98" s="86"/>
      <c r="T98" s="86"/>
    </row>
    <row r="99" spans="1:20" s="36" customFormat="1" x14ac:dyDescent="0.2">
      <c r="A99" s="147">
        <v>88</v>
      </c>
      <c r="B99" s="50" t="s">
        <v>308</v>
      </c>
      <c r="C99" s="52"/>
      <c r="D99" s="52"/>
      <c r="E99" s="53"/>
      <c r="F99" s="53"/>
      <c r="G99" s="156">
        <v>3988610.26</v>
      </c>
      <c r="H99" s="156">
        <v>5653953.21</v>
      </c>
      <c r="I99" s="148">
        <v>5653953.21</v>
      </c>
      <c r="J99" s="156">
        <v>5653953.21</v>
      </c>
      <c r="K99" s="156">
        <v>5653953.21</v>
      </c>
      <c r="L99" s="156">
        <f t="shared" si="1"/>
        <v>0</v>
      </c>
      <c r="M99" s="157"/>
      <c r="O99" s="86"/>
      <c r="P99" s="86"/>
      <c r="Q99" s="86"/>
      <c r="R99" s="86"/>
      <c r="S99" s="86"/>
      <c r="T99" s="86"/>
    </row>
    <row r="100" spans="1:20" s="36" customFormat="1" ht="25.5" x14ac:dyDescent="0.2">
      <c r="A100" s="147">
        <v>89</v>
      </c>
      <c r="B100" s="50" t="s">
        <v>539</v>
      </c>
      <c r="C100" s="52"/>
      <c r="D100" s="52"/>
      <c r="E100" s="53"/>
      <c r="F100" s="53"/>
      <c r="G100" s="156">
        <v>9131718.5800000001</v>
      </c>
      <c r="H100" s="156">
        <v>11128719.6</v>
      </c>
      <c r="I100" s="148">
        <v>11128719.6</v>
      </c>
      <c r="J100" s="156">
        <v>11128719.6</v>
      </c>
      <c r="K100" s="156">
        <v>10926355.220000001</v>
      </c>
      <c r="L100" s="156">
        <f t="shared" si="1"/>
        <v>-202364.37999999896</v>
      </c>
      <c r="M100" s="157" t="s">
        <v>735</v>
      </c>
      <c r="O100" s="86"/>
      <c r="P100" s="86"/>
      <c r="Q100" s="86"/>
      <c r="R100" s="86"/>
      <c r="S100" s="86"/>
      <c r="T100" s="86"/>
    </row>
    <row r="101" spans="1:20" s="36" customFormat="1" ht="38.25" x14ac:dyDescent="0.2">
      <c r="A101" s="147">
        <v>90</v>
      </c>
      <c r="B101" s="50" t="s">
        <v>309</v>
      </c>
      <c r="C101" s="52"/>
      <c r="D101" s="52"/>
      <c r="E101" s="53"/>
      <c r="F101" s="53"/>
      <c r="G101" s="156">
        <v>3272288.42</v>
      </c>
      <c r="H101" s="156">
        <v>4638549.3600000003</v>
      </c>
      <c r="I101" s="148">
        <v>4638549.3600000003</v>
      </c>
      <c r="J101" s="156">
        <v>4638549.3600000003</v>
      </c>
      <c r="K101" s="156">
        <v>4638549.3600000003</v>
      </c>
      <c r="L101" s="156">
        <f t="shared" si="1"/>
        <v>0</v>
      </c>
      <c r="M101" s="157" t="s">
        <v>756</v>
      </c>
      <c r="O101" s="86"/>
      <c r="P101" s="86"/>
      <c r="Q101" s="86"/>
      <c r="R101" s="86"/>
      <c r="S101" s="86"/>
      <c r="T101" s="86"/>
    </row>
    <row r="102" spans="1:20" s="36" customFormat="1" x14ac:dyDescent="0.2">
      <c r="A102" s="147">
        <v>91</v>
      </c>
      <c r="B102" s="50" t="s">
        <v>537</v>
      </c>
      <c r="C102" s="52"/>
      <c r="D102" s="52"/>
      <c r="E102" s="53"/>
      <c r="F102" s="53"/>
      <c r="G102" s="156">
        <v>3747701.28</v>
      </c>
      <c r="H102" s="156">
        <v>5139273.28</v>
      </c>
      <c r="I102" s="148">
        <v>5139273.28</v>
      </c>
      <c r="J102" s="156">
        <v>6194927.2999999998</v>
      </c>
      <c r="K102" s="156">
        <v>6194927.2999999998</v>
      </c>
      <c r="L102" s="156">
        <f t="shared" si="1"/>
        <v>0</v>
      </c>
      <c r="M102" s="157"/>
      <c r="O102" s="86"/>
      <c r="P102" s="86"/>
      <c r="Q102" s="86"/>
      <c r="R102" s="86"/>
      <c r="S102" s="86"/>
      <c r="T102" s="86"/>
    </row>
    <row r="103" spans="1:20" s="36" customFormat="1" x14ac:dyDescent="0.2">
      <c r="A103" s="147">
        <v>92</v>
      </c>
      <c r="B103" s="50" t="s">
        <v>540</v>
      </c>
      <c r="C103" s="52"/>
      <c r="D103" s="52"/>
      <c r="E103" s="53"/>
      <c r="F103" s="53"/>
      <c r="G103" s="156">
        <v>2192889.87</v>
      </c>
      <c r="H103" s="156">
        <v>3007139.43</v>
      </c>
      <c r="I103" s="148">
        <v>3007139.43</v>
      </c>
      <c r="J103" s="156">
        <v>3007139.43</v>
      </c>
      <c r="K103" s="156">
        <v>3007139.43</v>
      </c>
      <c r="L103" s="156">
        <f t="shared" si="1"/>
        <v>0</v>
      </c>
      <c r="M103" s="157"/>
      <c r="O103" s="86"/>
      <c r="P103" s="86"/>
      <c r="Q103" s="86"/>
      <c r="R103" s="86"/>
      <c r="S103" s="86"/>
      <c r="T103" s="86"/>
    </row>
    <row r="104" spans="1:20" s="36" customFormat="1" x14ac:dyDescent="0.2">
      <c r="A104" s="147">
        <v>93</v>
      </c>
      <c r="B104" s="50" t="s">
        <v>541</v>
      </c>
      <c r="C104" s="52"/>
      <c r="D104" s="52"/>
      <c r="E104" s="53"/>
      <c r="F104" s="53"/>
      <c r="G104" s="156">
        <v>3057122.7</v>
      </c>
      <c r="H104" s="156">
        <v>4192273.57</v>
      </c>
      <c r="I104" s="148">
        <v>4192273.57</v>
      </c>
      <c r="J104" s="156">
        <v>5521392.3099999996</v>
      </c>
      <c r="K104" s="156">
        <v>5521392.3099999996</v>
      </c>
      <c r="L104" s="156">
        <f t="shared" si="1"/>
        <v>0</v>
      </c>
      <c r="M104" s="157"/>
      <c r="O104" s="86"/>
      <c r="P104" s="86"/>
      <c r="Q104" s="86"/>
      <c r="R104" s="86"/>
      <c r="S104" s="86"/>
      <c r="T104" s="86"/>
    </row>
    <row r="105" spans="1:20" s="36" customFormat="1" x14ac:dyDescent="0.2">
      <c r="A105" s="147">
        <v>94</v>
      </c>
      <c r="B105" s="50" t="s">
        <v>542</v>
      </c>
      <c r="C105" s="52"/>
      <c r="D105" s="52"/>
      <c r="E105" s="53"/>
      <c r="F105" s="53"/>
      <c r="G105" s="156">
        <v>1833465.93</v>
      </c>
      <c r="H105" s="156">
        <v>2514256.5499999998</v>
      </c>
      <c r="I105" s="148">
        <v>2514256.5499999998</v>
      </c>
      <c r="J105" s="156">
        <v>2514256.5499999998</v>
      </c>
      <c r="K105" s="156">
        <v>2514256.5499999998</v>
      </c>
      <c r="L105" s="156">
        <f t="shared" si="1"/>
        <v>0</v>
      </c>
      <c r="M105" s="157"/>
      <c r="O105" s="86"/>
      <c r="P105" s="86"/>
      <c r="Q105" s="86"/>
      <c r="R105" s="86"/>
      <c r="S105" s="86"/>
      <c r="T105" s="86"/>
    </row>
    <row r="106" spans="1:20" s="36" customFormat="1" x14ac:dyDescent="0.2">
      <c r="A106" s="147">
        <v>95</v>
      </c>
      <c r="B106" s="50" t="s">
        <v>545</v>
      </c>
      <c r="C106" s="52"/>
      <c r="D106" s="52"/>
      <c r="E106" s="53"/>
      <c r="F106" s="53"/>
      <c r="G106" s="156">
        <v>4510972.34</v>
      </c>
      <c r="H106" s="156">
        <v>6185957.1799999997</v>
      </c>
      <c r="I106" s="148">
        <v>6185957.1799999997</v>
      </c>
      <c r="J106" s="156">
        <v>6185957.1799999997</v>
      </c>
      <c r="K106" s="156">
        <v>6185957.1799999997</v>
      </c>
      <c r="L106" s="156">
        <f t="shared" si="1"/>
        <v>0</v>
      </c>
      <c r="M106" s="157"/>
      <c r="O106" s="86"/>
      <c r="P106" s="86"/>
      <c r="Q106" s="86"/>
      <c r="R106" s="86"/>
      <c r="S106" s="86"/>
      <c r="T106" s="86"/>
    </row>
    <row r="107" spans="1:20" s="36" customFormat="1" x14ac:dyDescent="0.2">
      <c r="A107" s="147">
        <v>96</v>
      </c>
      <c r="B107" s="50" t="s">
        <v>546</v>
      </c>
      <c r="C107" s="52"/>
      <c r="D107" s="52"/>
      <c r="E107" s="53"/>
      <c r="F107" s="53"/>
      <c r="G107" s="156">
        <v>1575811.46</v>
      </c>
      <c r="H107" s="156">
        <v>2160931.4900000002</v>
      </c>
      <c r="I107" s="148">
        <v>2933209.11</v>
      </c>
      <c r="J107" s="156">
        <v>2933209.11</v>
      </c>
      <c r="K107" s="156">
        <v>2933209.11</v>
      </c>
      <c r="L107" s="156">
        <f t="shared" si="1"/>
        <v>0</v>
      </c>
      <c r="M107" s="157"/>
      <c r="O107" s="86"/>
      <c r="P107" s="86"/>
      <c r="Q107" s="86"/>
      <c r="R107" s="86"/>
      <c r="S107" s="86"/>
      <c r="T107" s="86"/>
    </row>
    <row r="108" spans="1:20" s="36" customFormat="1" x14ac:dyDescent="0.2">
      <c r="A108" s="147">
        <v>97</v>
      </c>
      <c r="B108" s="50" t="s">
        <v>547</v>
      </c>
      <c r="C108" s="52"/>
      <c r="D108" s="52"/>
      <c r="E108" s="53"/>
      <c r="F108" s="53"/>
      <c r="G108" s="156">
        <v>4452591.45</v>
      </c>
      <c r="H108" s="156">
        <v>6311657.96</v>
      </c>
      <c r="I108" s="148">
        <v>6311657.96</v>
      </c>
      <c r="J108" s="156">
        <v>6311657.96</v>
      </c>
      <c r="K108" s="156">
        <v>6311657.96</v>
      </c>
      <c r="L108" s="156">
        <f t="shared" si="1"/>
        <v>0</v>
      </c>
      <c r="M108" s="157"/>
      <c r="O108" s="86"/>
      <c r="P108" s="86"/>
      <c r="Q108" s="86"/>
      <c r="R108" s="86"/>
      <c r="S108" s="86"/>
      <c r="T108" s="86"/>
    </row>
    <row r="109" spans="1:20" s="36" customFormat="1" x14ac:dyDescent="0.2">
      <c r="A109" s="147">
        <v>98</v>
      </c>
      <c r="B109" s="50" t="s">
        <v>548</v>
      </c>
      <c r="C109" s="52"/>
      <c r="D109" s="52"/>
      <c r="E109" s="53"/>
      <c r="F109" s="53"/>
      <c r="G109" s="156">
        <v>2927891.62</v>
      </c>
      <c r="H109" s="156">
        <v>4015057.25</v>
      </c>
      <c r="I109" s="148">
        <v>4015057.25</v>
      </c>
      <c r="J109" s="156">
        <v>4015057.25</v>
      </c>
      <c r="K109" s="156">
        <v>4015057.25</v>
      </c>
      <c r="L109" s="156">
        <f t="shared" si="1"/>
        <v>0</v>
      </c>
      <c r="M109" s="157"/>
      <c r="O109" s="86"/>
      <c r="P109" s="86"/>
      <c r="Q109" s="86"/>
      <c r="R109" s="86"/>
      <c r="S109" s="86"/>
      <c r="T109" s="86"/>
    </row>
    <row r="110" spans="1:20" s="36" customFormat="1" x14ac:dyDescent="0.2">
      <c r="A110" s="147">
        <v>99</v>
      </c>
      <c r="B110" s="50" t="s">
        <v>550</v>
      </c>
      <c r="C110" s="52"/>
      <c r="D110" s="52"/>
      <c r="E110" s="53"/>
      <c r="F110" s="53"/>
      <c r="G110" s="156">
        <v>1566926.82</v>
      </c>
      <c r="H110" s="156">
        <v>2148747.89</v>
      </c>
      <c r="I110" s="148">
        <v>2148747.89</v>
      </c>
      <c r="J110" s="156">
        <v>2148747.89</v>
      </c>
      <c r="K110" s="156">
        <v>2148747.89</v>
      </c>
      <c r="L110" s="156">
        <f t="shared" si="1"/>
        <v>0</v>
      </c>
      <c r="M110" s="157"/>
      <c r="O110" s="86"/>
      <c r="P110" s="86"/>
      <c r="Q110" s="86"/>
      <c r="R110" s="86"/>
      <c r="S110" s="86"/>
      <c r="T110" s="86"/>
    </row>
    <row r="111" spans="1:20" s="36" customFormat="1" x14ac:dyDescent="0.2">
      <c r="A111" s="147">
        <v>100</v>
      </c>
      <c r="B111" s="50" t="s">
        <v>549</v>
      </c>
      <c r="C111" s="52"/>
      <c r="D111" s="52"/>
      <c r="E111" s="53"/>
      <c r="F111" s="53"/>
      <c r="G111" s="156">
        <v>1532599.82</v>
      </c>
      <c r="H111" s="156">
        <v>2101674.79</v>
      </c>
      <c r="I111" s="148">
        <v>2101674.79</v>
      </c>
      <c r="J111" s="156">
        <v>2101674.79</v>
      </c>
      <c r="K111" s="156">
        <v>2101674.79</v>
      </c>
      <c r="L111" s="156">
        <f t="shared" si="1"/>
        <v>0</v>
      </c>
      <c r="M111" s="157"/>
      <c r="O111" s="86"/>
      <c r="P111" s="86"/>
      <c r="Q111" s="86"/>
      <c r="R111" s="86"/>
      <c r="S111" s="86"/>
      <c r="T111" s="86"/>
    </row>
    <row r="112" spans="1:20" s="36" customFormat="1" x14ac:dyDescent="0.2">
      <c r="A112" s="147">
        <v>101</v>
      </c>
      <c r="B112" s="50" t="s">
        <v>558</v>
      </c>
      <c r="C112" s="52"/>
      <c r="D112" s="52"/>
      <c r="E112" s="53"/>
      <c r="F112" s="53"/>
      <c r="G112" s="156">
        <v>4691895.8499999996</v>
      </c>
      <c r="H112" s="156">
        <v>6434060.0199999996</v>
      </c>
      <c r="I112" s="148">
        <v>6434060.0199999996</v>
      </c>
      <c r="J112" s="156">
        <v>6434060.0199999996</v>
      </c>
      <c r="K112" s="156">
        <v>6434060.0199999996</v>
      </c>
      <c r="L112" s="156">
        <f t="shared" si="1"/>
        <v>0</v>
      </c>
      <c r="M112" s="157"/>
      <c r="O112" s="86"/>
      <c r="P112" s="86"/>
      <c r="Q112" s="86"/>
      <c r="R112" s="86"/>
      <c r="S112" s="86"/>
      <c r="T112" s="86"/>
    </row>
    <row r="113" spans="1:20" s="36" customFormat="1" x14ac:dyDescent="0.2">
      <c r="A113" s="147">
        <v>102</v>
      </c>
      <c r="B113" s="50" t="s">
        <v>559</v>
      </c>
      <c r="C113" s="52"/>
      <c r="D113" s="52"/>
      <c r="E113" s="53"/>
      <c r="F113" s="53"/>
      <c r="G113" s="156">
        <v>4260587.12</v>
      </c>
      <c r="H113" s="156">
        <v>5842600.5599999996</v>
      </c>
      <c r="I113" s="148">
        <v>5842600.5599999996</v>
      </c>
      <c r="J113" s="156">
        <v>5842600.5599999996</v>
      </c>
      <c r="K113" s="156">
        <v>5842600.5599999996</v>
      </c>
      <c r="L113" s="156">
        <f t="shared" si="1"/>
        <v>0</v>
      </c>
      <c r="M113" s="157"/>
      <c r="O113" s="86"/>
      <c r="P113" s="86"/>
      <c r="Q113" s="86"/>
      <c r="R113" s="86"/>
      <c r="S113" s="86"/>
      <c r="T113" s="86"/>
    </row>
    <row r="114" spans="1:20" s="36" customFormat="1" x14ac:dyDescent="0.2">
      <c r="A114" s="147">
        <v>103</v>
      </c>
      <c r="B114" s="50" t="s">
        <v>560</v>
      </c>
      <c r="C114" s="52"/>
      <c r="D114" s="52"/>
      <c r="E114" s="53"/>
      <c r="F114" s="53"/>
      <c r="G114" s="156">
        <v>4846165.4400000004</v>
      </c>
      <c r="H114" s="156">
        <v>6645612</v>
      </c>
      <c r="I114" s="148">
        <v>6645612</v>
      </c>
      <c r="J114" s="156">
        <v>6645612</v>
      </c>
      <c r="K114" s="156">
        <v>6645612</v>
      </c>
      <c r="L114" s="156">
        <f t="shared" si="1"/>
        <v>0</v>
      </c>
      <c r="M114" s="157"/>
      <c r="O114" s="86"/>
      <c r="P114" s="86"/>
      <c r="Q114" s="86"/>
      <c r="R114" s="86"/>
      <c r="S114" s="86"/>
      <c r="T114" s="86"/>
    </row>
    <row r="115" spans="1:20" s="36" customFormat="1" x14ac:dyDescent="0.2">
      <c r="A115" s="147">
        <v>104</v>
      </c>
      <c r="B115" s="50" t="s">
        <v>555</v>
      </c>
      <c r="C115" s="52"/>
      <c r="D115" s="52"/>
      <c r="E115" s="53"/>
      <c r="F115" s="53"/>
      <c r="G115" s="156">
        <v>2798660.55</v>
      </c>
      <c r="H115" s="156">
        <v>3837840.93</v>
      </c>
      <c r="I115" s="148">
        <v>3837840.93</v>
      </c>
      <c r="J115" s="156">
        <v>3837840.93</v>
      </c>
      <c r="K115" s="156">
        <v>3837840.93</v>
      </c>
      <c r="L115" s="156">
        <f t="shared" si="1"/>
        <v>0</v>
      </c>
      <c r="M115" s="157"/>
      <c r="O115" s="86"/>
      <c r="P115" s="86"/>
      <c r="Q115" s="86"/>
      <c r="R115" s="86"/>
      <c r="S115" s="86"/>
      <c r="T115" s="86"/>
    </row>
    <row r="116" spans="1:20" s="36" customFormat="1" x14ac:dyDescent="0.2">
      <c r="A116" s="147">
        <v>105</v>
      </c>
      <c r="B116" s="45" t="s">
        <v>556</v>
      </c>
      <c r="C116" s="52"/>
      <c r="D116" s="52"/>
      <c r="E116" s="53"/>
      <c r="F116" s="53"/>
      <c r="G116" s="156">
        <v>2879429.97</v>
      </c>
      <c r="H116" s="156">
        <v>3948601.13</v>
      </c>
      <c r="I116" s="148">
        <v>3948601.13</v>
      </c>
      <c r="J116" s="156">
        <v>3948601.13</v>
      </c>
      <c r="K116" s="156">
        <v>3948601.13</v>
      </c>
      <c r="L116" s="156">
        <f t="shared" si="1"/>
        <v>0</v>
      </c>
      <c r="M116" s="157"/>
      <c r="O116" s="86"/>
      <c r="P116" s="86"/>
      <c r="Q116" s="86"/>
      <c r="R116" s="86"/>
      <c r="S116" s="86"/>
      <c r="T116" s="86"/>
    </row>
    <row r="117" spans="1:20" s="36" customFormat="1" x14ac:dyDescent="0.2">
      <c r="A117" s="147">
        <v>106</v>
      </c>
      <c r="B117" s="45" t="s">
        <v>557</v>
      </c>
      <c r="C117" s="52"/>
      <c r="D117" s="52"/>
      <c r="E117" s="53"/>
      <c r="F117" s="53"/>
      <c r="G117" s="156">
        <v>2592698.52</v>
      </c>
      <c r="H117" s="156">
        <v>3555402.42</v>
      </c>
      <c r="I117" s="148">
        <v>3555402.42</v>
      </c>
      <c r="J117" s="156">
        <v>3555402.42</v>
      </c>
      <c r="K117" s="156">
        <v>3555402.42</v>
      </c>
      <c r="L117" s="156">
        <f t="shared" si="1"/>
        <v>0</v>
      </c>
      <c r="M117" s="157"/>
      <c r="O117" s="86"/>
      <c r="P117" s="86"/>
      <c r="Q117" s="86"/>
      <c r="R117" s="86"/>
      <c r="S117" s="86"/>
      <c r="T117" s="86"/>
    </row>
    <row r="118" spans="1:20" s="36" customFormat="1" x14ac:dyDescent="0.2">
      <c r="A118" s="147">
        <v>107</v>
      </c>
      <c r="B118" s="50" t="s">
        <v>553</v>
      </c>
      <c r="C118" s="52"/>
      <c r="D118" s="52"/>
      <c r="E118" s="53"/>
      <c r="F118" s="53"/>
      <c r="G118" s="156">
        <v>4531164.6900000004</v>
      </c>
      <c r="H118" s="156">
        <v>5665821.0199999996</v>
      </c>
      <c r="I118" s="148">
        <v>5665821.0199999996</v>
      </c>
      <c r="J118" s="156">
        <v>5665821.0199999996</v>
      </c>
      <c r="K118" s="156">
        <v>5665821.0199999996</v>
      </c>
      <c r="L118" s="156">
        <f t="shared" si="1"/>
        <v>0</v>
      </c>
      <c r="M118" s="157"/>
      <c r="O118" s="86"/>
      <c r="P118" s="86"/>
      <c r="Q118" s="86"/>
      <c r="R118" s="86"/>
      <c r="S118" s="86"/>
      <c r="T118" s="86"/>
    </row>
    <row r="119" spans="1:20" s="36" customFormat="1" x14ac:dyDescent="0.2">
      <c r="A119" s="147">
        <v>108</v>
      </c>
      <c r="B119" s="50" t="s">
        <v>554</v>
      </c>
      <c r="C119" s="52"/>
      <c r="D119" s="52"/>
      <c r="E119" s="53"/>
      <c r="F119" s="53"/>
      <c r="G119" s="156">
        <v>2633083.23</v>
      </c>
      <c r="H119" s="156">
        <v>3610782.53</v>
      </c>
      <c r="I119" s="148">
        <v>3610782.53</v>
      </c>
      <c r="J119" s="156">
        <v>3610782.53</v>
      </c>
      <c r="K119" s="156">
        <v>3610782.53</v>
      </c>
      <c r="L119" s="156">
        <f t="shared" si="1"/>
        <v>0</v>
      </c>
      <c r="M119" s="157"/>
      <c r="O119" s="86"/>
      <c r="P119" s="86"/>
      <c r="Q119" s="86"/>
      <c r="R119" s="86"/>
      <c r="S119" s="86"/>
      <c r="T119" s="86"/>
    </row>
    <row r="120" spans="1:20" s="36" customFormat="1" x14ac:dyDescent="0.2">
      <c r="A120" s="147">
        <v>109</v>
      </c>
      <c r="B120" s="50" t="s">
        <v>561</v>
      </c>
      <c r="C120" s="52"/>
      <c r="D120" s="52"/>
      <c r="E120" s="53"/>
      <c r="F120" s="53"/>
      <c r="G120" s="156">
        <v>1098464.17</v>
      </c>
      <c r="H120" s="156">
        <v>1506338.72</v>
      </c>
      <c r="I120" s="148">
        <v>2440055.64</v>
      </c>
      <c r="J120" s="156">
        <v>2440055.64</v>
      </c>
      <c r="K120" s="156">
        <v>2440055.64</v>
      </c>
      <c r="L120" s="156">
        <f t="shared" si="1"/>
        <v>0</v>
      </c>
      <c r="M120" s="157"/>
      <c r="O120" s="86"/>
      <c r="P120" s="86"/>
      <c r="Q120" s="86"/>
      <c r="R120" s="86"/>
      <c r="S120" s="86"/>
      <c r="T120" s="86"/>
    </row>
    <row r="121" spans="1:20" s="36" customFormat="1" x14ac:dyDescent="0.2">
      <c r="A121" s="147">
        <v>110</v>
      </c>
      <c r="B121" s="50" t="s">
        <v>562</v>
      </c>
      <c r="C121" s="52"/>
      <c r="D121" s="52"/>
      <c r="E121" s="53"/>
      <c r="F121" s="53"/>
      <c r="G121" s="156">
        <v>1098464.17</v>
      </c>
      <c r="H121" s="156">
        <v>1506338.72</v>
      </c>
      <c r="I121" s="148">
        <v>2440055.64</v>
      </c>
      <c r="J121" s="156">
        <v>2440055.64</v>
      </c>
      <c r="K121" s="156">
        <v>2440055.64</v>
      </c>
      <c r="L121" s="156">
        <f t="shared" si="1"/>
        <v>0</v>
      </c>
      <c r="M121" s="157"/>
      <c r="O121" s="86"/>
      <c r="P121" s="86"/>
      <c r="Q121" s="86"/>
      <c r="R121" s="86"/>
      <c r="S121" s="86"/>
      <c r="T121" s="86"/>
    </row>
    <row r="122" spans="1:20" s="36" customFormat="1" x14ac:dyDescent="0.2">
      <c r="A122" s="147">
        <v>111</v>
      </c>
      <c r="B122" s="50" t="s">
        <v>563</v>
      </c>
      <c r="C122" s="52"/>
      <c r="D122" s="52"/>
      <c r="E122" s="53"/>
      <c r="F122" s="53"/>
      <c r="G122" s="156">
        <v>1554811.41</v>
      </c>
      <c r="H122" s="156">
        <v>2132133.86</v>
      </c>
      <c r="I122" s="148">
        <v>2132133.86</v>
      </c>
      <c r="J122" s="156">
        <v>2925249.25</v>
      </c>
      <c r="K122" s="156">
        <v>2925249.25</v>
      </c>
      <c r="L122" s="156">
        <f t="shared" si="1"/>
        <v>0</v>
      </c>
      <c r="M122" s="157"/>
      <c r="O122" s="86"/>
      <c r="P122" s="86"/>
      <c r="Q122" s="86"/>
      <c r="R122" s="86"/>
      <c r="S122" s="86"/>
      <c r="T122" s="86"/>
    </row>
    <row r="123" spans="1:20" s="36" customFormat="1" x14ac:dyDescent="0.2">
      <c r="A123" s="147">
        <v>112</v>
      </c>
      <c r="B123" s="50" t="s">
        <v>564</v>
      </c>
      <c r="C123" s="52"/>
      <c r="D123" s="52"/>
      <c r="E123" s="53"/>
      <c r="F123" s="53"/>
      <c r="G123" s="156">
        <v>2253466.9300000002</v>
      </c>
      <c r="H123" s="156">
        <v>3090209.58</v>
      </c>
      <c r="I123" s="148">
        <v>3090209.58</v>
      </c>
      <c r="J123" s="156">
        <v>3090209.58</v>
      </c>
      <c r="K123" s="156">
        <v>3090209.58</v>
      </c>
      <c r="L123" s="156">
        <f t="shared" si="1"/>
        <v>0</v>
      </c>
      <c r="M123" s="157"/>
      <c r="O123" s="86"/>
      <c r="P123" s="86"/>
      <c r="Q123" s="86"/>
      <c r="R123" s="86"/>
      <c r="S123" s="86"/>
      <c r="T123" s="86"/>
    </row>
    <row r="124" spans="1:20" s="36" customFormat="1" x14ac:dyDescent="0.2">
      <c r="A124" s="147">
        <v>113</v>
      </c>
      <c r="B124" s="50" t="s">
        <v>565</v>
      </c>
      <c r="C124" s="52"/>
      <c r="D124" s="52"/>
      <c r="E124" s="53"/>
      <c r="F124" s="53"/>
      <c r="G124" s="156">
        <v>4321164.1900000004</v>
      </c>
      <c r="H124" s="156">
        <v>5925670.7000000002</v>
      </c>
      <c r="I124" s="148">
        <v>5925670.7000000002</v>
      </c>
      <c r="J124" s="156">
        <v>8129913.4900000002</v>
      </c>
      <c r="K124" s="156">
        <v>8129913.4900000002</v>
      </c>
      <c r="L124" s="156">
        <f t="shared" si="1"/>
        <v>0</v>
      </c>
      <c r="M124" s="157"/>
      <c r="O124" s="86"/>
      <c r="P124" s="86"/>
      <c r="Q124" s="86"/>
      <c r="R124" s="86"/>
      <c r="S124" s="86"/>
      <c r="T124" s="86"/>
    </row>
    <row r="125" spans="1:20" s="36" customFormat="1" x14ac:dyDescent="0.2">
      <c r="A125" s="147">
        <v>114</v>
      </c>
      <c r="B125" s="50" t="s">
        <v>567</v>
      </c>
      <c r="C125" s="52"/>
      <c r="D125" s="52"/>
      <c r="E125" s="53"/>
      <c r="F125" s="53"/>
      <c r="G125" s="156">
        <v>3586162.43</v>
      </c>
      <c r="H125" s="156">
        <v>4917752.88</v>
      </c>
      <c r="I125" s="148">
        <v>4917752.88</v>
      </c>
      <c r="J125" s="156">
        <v>6747068.4000000004</v>
      </c>
      <c r="K125" s="156">
        <v>6747068.4000000004</v>
      </c>
      <c r="L125" s="156">
        <f t="shared" si="1"/>
        <v>0</v>
      </c>
      <c r="M125" s="157"/>
      <c r="O125" s="86"/>
      <c r="P125" s="86"/>
      <c r="Q125" s="86"/>
      <c r="R125" s="86"/>
      <c r="S125" s="86"/>
      <c r="T125" s="86"/>
    </row>
    <row r="126" spans="1:20" s="36" customFormat="1" x14ac:dyDescent="0.2">
      <c r="A126" s="147">
        <v>115</v>
      </c>
      <c r="B126" s="50" t="s">
        <v>568</v>
      </c>
      <c r="C126" s="52"/>
      <c r="D126" s="52"/>
      <c r="E126" s="53"/>
      <c r="F126" s="53"/>
      <c r="G126" s="156">
        <v>3844624.59</v>
      </c>
      <c r="H126" s="156">
        <v>5272185.5199999996</v>
      </c>
      <c r="I126" s="148">
        <v>5272185.5199999996</v>
      </c>
      <c r="J126" s="156">
        <v>5272185.5199999996</v>
      </c>
      <c r="K126" s="156">
        <v>5272185.5199999996</v>
      </c>
      <c r="L126" s="156">
        <f t="shared" si="1"/>
        <v>0</v>
      </c>
      <c r="M126" s="157"/>
      <c r="O126" s="86"/>
      <c r="P126" s="86"/>
      <c r="Q126" s="86"/>
      <c r="R126" s="86"/>
      <c r="S126" s="86"/>
      <c r="T126" s="86"/>
    </row>
    <row r="127" spans="1:20" s="36" customFormat="1" x14ac:dyDescent="0.2">
      <c r="A127" s="147">
        <v>116</v>
      </c>
      <c r="B127" s="50" t="s">
        <v>569</v>
      </c>
      <c r="C127" s="52"/>
      <c r="D127" s="52"/>
      <c r="E127" s="53"/>
      <c r="F127" s="53"/>
      <c r="G127" s="156">
        <v>4038471.21</v>
      </c>
      <c r="H127" s="156">
        <v>5538010</v>
      </c>
      <c r="I127" s="148">
        <v>5538010</v>
      </c>
      <c r="J127" s="156">
        <v>5538010</v>
      </c>
      <c r="K127" s="156">
        <v>5538010</v>
      </c>
      <c r="L127" s="156">
        <f t="shared" si="1"/>
        <v>0</v>
      </c>
      <c r="M127" s="157"/>
      <c r="O127" s="86"/>
      <c r="P127" s="86"/>
      <c r="Q127" s="86"/>
      <c r="R127" s="86"/>
      <c r="S127" s="86"/>
      <c r="T127" s="86"/>
    </row>
    <row r="128" spans="1:20" s="36" customFormat="1" x14ac:dyDescent="0.2">
      <c r="A128" s="147">
        <v>117</v>
      </c>
      <c r="B128" s="50" t="s">
        <v>570</v>
      </c>
      <c r="C128" s="52"/>
      <c r="D128" s="52"/>
      <c r="E128" s="53"/>
      <c r="F128" s="53"/>
      <c r="G128" s="156">
        <v>2023844.97</v>
      </c>
      <c r="H128" s="156">
        <v>4545945.8499999996</v>
      </c>
      <c r="I128" s="148">
        <v>4545945.8499999996</v>
      </c>
      <c r="J128" s="156">
        <v>4545945.8499999996</v>
      </c>
      <c r="K128" s="156">
        <v>4545945.8499999996</v>
      </c>
      <c r="L128" s="156">
        <f t="shared" si="1"/>
        <v>0</v>
      </c>
      <c r="M128" s="157"/>
      <c r="O128" s="86"/>
      <c r="P128" s="86"/>
      <c r="Q128" s="86"/>
      <c r="R128" s="86"/>
      <c r="S128" s="86"/>
      <c r="T128" s="86"/>
    </row>
    <row r="129" spans="1:20" s="36" customFormat="1" x14ac:dyDescent="0.2">
      <c r="A129" s="147">
        <v>118</v>
      </c>
      <c r="B129" s="45" t="s">
        <v>571</v>
      </c>
      <c r="C129" s="52"/>
      <c r="D129" s="52"/>
      <c r="E129" s="53"/>
      <c r="F129" s="53"/>
      <c r="G129" s="156">
        <v>3354502.63</v>
      </c>
      <c r="H129" s="156">
        <v>4755090.03</v>
      </c>
      <c r="I129" s="148">
        <v>4755090.03</v>
      </c>
      <c r="J129" s="156">
        <v>4755090.03</v>
      </c>
      <c r="K129" s="156">
        <v>4755090.03</v>
      </c>
      <c r="L129" s="156">
        <f t="shared" si="1"/>
        <v>0</v>
      </c>
      <c r="M129" s="157"/>
      <c r="O129" s="86"/>
      <c r="P129" s="86"/>
      <c r="Q129" s="86"/>
      <c r="R129" s="86"/>
      <c r="S129" s="86"/>
      <c r="T129" s="86"/>
    </row>
    <row r="130" spans="1:20" s="36" customFormat="1" x14ac:dyDescent="0.2">
      <c r="A130" s="147">
        <v>119</v>
      </c>
      <c r="B130" s="50" t="s">
        <v>572</v>
      </c>
      <c r="C130" s="52"/>
      <c r="D130" s="52"/>
      <c r="E130" s="53"/>
      <c r="F130" s="53"/>
      <c r="G130" s="156">
        <v>3335373.58</v>
      </c>
      <c r="H130" s="156">
        <v>4727974.12</v>
      </c>
      <c r="I130" s="148">
        <v>4727974.12</v>
      </c>
      <c r="J130" s="156">
        <v>4727974.12</v>
      </c>
      <c r="K130" s="156">
        <v>4727974.12</v>
      </c>
      <c r="L130" s="156">
        <f t="shared" si="1"/>
        <v>0</v>
      </c>
      <c r="M130" s="157"/>
      <c r="O130" s="86"/>
      <c r="P130" s="86"/>
      <c r="Q130" s="86"/>
      <c r="R130" s="86"/>
      <c r="S130" s="86"/>
      <c r="T130" s="86"/>
    </row>
    <row r="131" spans="1:20" s="36" customFormat="1" x14ac:dyDescent="0.2">
      <c r="A131" s="147">
        <v>120</v>
      </c>
      <c r="B131" s="45" t="s">
        <v>269</v>
      </c>
      <c r="C131" s="52"/>
      <c r="D131" s="52"/>
      <c r="E131" s="53"/>
      <c r="F131" s="53"/>
      <c r="G131" s="156">
        <v>9131718.5800000001</v>
      </c>
      <c r="H131" s="156">
        <v>11128719.6</v>
      </c>
      <c r="I131" s="148">
        <v>11128719.6</v>
      </c>
      <c r="J131" s="156">
        <v>11128719.6</v>
      </c>
      <c r="K131" s="156">
        <v>11128719.6</v>
      </c>
      <c r="L131" s="156">
        <f t="shared" si="1"/>
        <v>0</v>
      </c>
      <c r="M131" s="157"/>
      <c r="O131" s="86"/>
      <c r="P131" s="86"/>
      <c r="Q131" s="86"/>
      <c r="R131" s="86"/>
      <c r="S131" s="86"/>
      <c r="T131" s="86"/>
    </row>
    <row r="132" spans="1:20" s="36" customFormat="1" x14ac:dyDescent="0.2">
      <c r="A132" s="147">
        <v>121</v>
      </c>
      <c r="B132" s="45" t="s">
        <v>271</v>
      </c>
      <c r="C132" s="52"/>
      <c r="D132" s="52"/>
      <c r="E132" s="53"/>
      <c r="F132" s="53"/>
      <c r="G132" s="156">
        <v>908512.31</v>
      </c>
      <c r="H132" s="156">
        <v>1922016.84</v>
      </c>
      <c r="I132" s="148">
        <v>1922016.84</v>
      </c>
      <c r="J132" s="156">
        <v>1922016.84</v>
      </c>
      <c r="K132" s="156">
        <v>1922016.84</v>
      </c>
      <c r="L132" s="156">
        <f t="shared" si="1"/>
        <v>0</v>
      </c>
      <c r="M132" s="157"/>
      <c r="O132" s="86"/>
      <c r="P132" s="86"/>
      <c r="Q132" s="86"/>
      <c r="R132" s="86"/>
      <c r="S132" s="86"/>
      <c r="T132" s="86"/>
    </row>
    <row r="133" spans="1:20" s="36" customFormat="1" x14ac:dyDescent="0.2">
      <c r="A133" s="147">
        <v>122</v>
      </c>
      <c r="B133" s="50" t="s">
        <v>344</v>
      </c>
      <c r="C133" s="52"/>
      <c r="D133" s="52"/>
      <c r="E133" s="53"/>
      <c r="F133" s="53"/>
      <c r="G133" s="156">
        <v>15980507.51</v>
      </c>
      <c r="H133" s="156">
        <v>19475259.300000001</v>
      </c>
      <c r="I133" s="148">
        <v>19475259.300000001</v>
      </c>
      <c r="J133" s="156">
        <v>19475259.300000001</v>
      </c>
      <c r="K133" s="156">
        <v>19475259.300000001</v>
      </c>
      <c r="L133" s="156">
        <f t="shared" si="1"/>
        <v>0</v>
      </c>
      <c r="M133" s="157"/>
      <c r="O133" s="86"/>
      <c r="P133" s="86"/>
      <c r="Q133" s="86"/>
      <c r="R133" s="86"/>
      <c r="S133" s="86"/>
      <c r="T133" s="86"/>
    </row>
    <row r="134" spans="1:20" s="36" customFormat="1" ht="25.5" x14ac:dyDescent="0.2">
      <c r="A134" s="147">
        <v>123</v>
      </c>
      <c r="B134" s="50" t="s">
        <v>353</v>
      </c>
      <c r="C134" s="52"/>
      <c r="D134" s="52"/>
      <c r="E134" s="53"/>
      <c r="F134" s="53"/>
      <c r="G134" s="156">
        <v>3760689.68</v>
      </c>
      <c r="H134" s="156">
        <v>5330870.1500000004</v>
      </c>
      <c r="I134" s="148">
        <v>5330870.1500000004</v>
      </c>
      <c r="J134" s="156">
        <v>5330870.1500000004</v>
      </c>
      <c r="K134" s="156">
        <v>0</v>
      </c>
      <c r="L134" s="156">
        <f t="shared" si="1"/>
        <v>-5330870.1500000004</v>
      </c>
      <c r="M134" s="157" t="s">
        <v>758</v>
      </c>
      <c r="O134" s="86"/>
      <c r="P134" s="86"/>
      <c r="Q134" s="86"/>
      <c r="R134" s="86"/>
      <c r="S134" s="86"/>
      <c r="T134" s="86"/>
    </row>
    <row r="135" spans="1:20" s="36" customFormat="1" x14ac:dyDescent="0.2">
      <c r="A135" s="147">
        <v>124</v>
      </c>
      <c r="B135" s="50" t="s">
        <v>354</v>
      </c>
      <c r="C135" s="52"/>
      <c r="D135" s="52"/>
      <c r="E135" s="53"/>
      <c r="F135" s="53"/>
      <c r="G135" s="156">
        <v>3732199.6</v>
      </c>
      <c r="H135" s="156">
        <v>5290484.7699999996</v>
      </c>
      <c r="I135" s="148">
        <v>5290484.7699999996</v>
      </c>
      <c r="J135" s="156">
        <v>5290484.7699999996</v>
      </c>
      <c r="K135" s="156">
        <v>5290484.7699999996</v>
      </c>
      <c r="L135" s="156">
        <f t="shared" si="1"/>
        <v>0</v>
      </c>
      <c r="M135" s="157"/>
      <c r="O135" s="86"/>
      <c r="P135" s="86"/>
      <c r="Q135" s="86"/>
      <c r="R135" s="86"/>
      <c r="S135" s="86"/>
      <c r="T135" s="86"/>
    </row>
    <row r="136" spans="1:20" s="36" customFormat="1" x14ac:dyDescent="0.2">
      <c r="A136" s="147">
        <v>125</v>
      </c>
      <c r="B136" s="50" t="s">
        <v>355</v>
      </c>
      <c r="C136" s="52"/>
      <c r="D136" s="52"/>
      <c r="E136" s="53"/>
      <c r="F136" s="53"/>
      <c r="G136" s="156">
        <v>18315047.120000001</v>
      </c>
      <c r="H136" s="156">
        <v>25962030</v>
      </c>
      <c r="I136" s="148">
        <v>25962030</v>
      </c>
      <c r="J136" s="156">
        <v>25962030</v>
      </c>
      <c r="K136" s="156">
        <v>25962030</v>
      </c>
      <c r="L136" s="156">
        <f t="shared" si="1"/>
        <v>0</v>
      </c>
      <c r="M136" s="157"/>
      <c r="O136" s="86"/>
      <c r="P136" s="86"/>
      <c r="Q136" s="86"/>
      <c r="R136" s="86"/>
      <c r="S136" s="86"/>
      <c r="T136" s="86"/>
    </row>
    <row r="137" spans="1:20" s="36" customFormat="1" x14ac:dyDescent="0.2">
      <c r="A137" s="147">
        <v>126</v>
      </c>
      <c r="B137" s="50" t="s">
        <v>374</v>
      </c>
      <c r="C137" s="52"/>
      <c r="D137" s="52"/>
      <c r="E137" s="53"/>
      <c r="F137" s="53"/>
      <c r="G137" s="156">
        <v>4565859.29</v>
      </c>
      <c r="H137" s="156">
        <v>5564359.7999999998</v>
      </c>
      <c r="I137" s="148">
        <v>5564359.7999999998</v>
      </c>
      <c r="J137" s="156">
        <v>5564359.7999999998</v>
      </c>
      <c r="K137" s="156">
        <v>5564359.7999999998</v>
      </c>
      <c r="L137" s="156">
        <f t="shared" si="1"/>
        <v>0</v>
      </c>
      <c r="M137" s="157"/>
      <c r="O137" s="86"/>
      <c r="P137" s="86"/>
      <c r="Q137" s="86"/>
      <c r="R137" s="86"/>
      <c r="S137" s="86"/>
      <c r="T137" s="86"/>
    </row>
    <row r="138" spans="1:20" s="36" customFormat="1" x14ac:dyDescent="0.2">
      <c r="A138" s="147">
        <v>127</v>
      </c>
      <c r="B138" s="50" t="s">
        <v>375</v>
      </c>
      <c r="C138" s="52"/>
      <c r="D138" s="52"/>
      <c r="E138" s="53"/>
      <c r="F138" s="53"/>
      <c r="G138" s="156">
        <v>5413113.9299999997</v>
      </c>
      <c r="H138" s="156">
        <v>7673222.2000000002</v>
      </c>
      <c r="I138" s="148">
        <v>7673222.2000000002</v>
      </c>
      <c r="J138" s="156">
        <v>7673222.2000000002</v>
      </c>
      <c r="K138" s="156">
        <v>7673222.2000000002</v>
      </c>
      <c r="L138" s="156">
        <f t="shared" si="1"/>
        <v>0</v>
      </c>
      <c r="M138" s="157"/>
      <c r="O138" s="86"/>
      <c r="P138" s="86"/>
      <c r="Q138" s="86"/>
      <c r="R138" s="86"/>
      <c r="S138" s="86"/>
      <c r="T138" s="86"/>
    </row>
    <row r="139" spans="1:20" s="36" customFormat="1" ht="25.5" x14ac:dyDescent="0.2">
      <c r="A139" s="147">
        <v>128</v>
      </c>
      <c r="B139" s="50" t="s">
        <v>300</v>
      </c>
      <c r="C139" s="52"/>
      <c r="D139" s="52"/>
      <c r="E139" s="53"/>
      <c r="F139" s="53"/>
      <c r="G139" s="156">
        <v>4565859.29</v>
      </c>
      <c r="H139" s="156">
        <v>5564359.7999999998</v>
      </c>
      <c r="I139" s="148">
        <v>5564359.7999999998</v>
      </c>
      <c r="J139" s="156">
        <v>5564359.7999999998</v>
      </c>
      <c r="K139" s="156">
        <v>5462682.6100000003</v>
      </c>
      <c r="L139" s="156">
        <f t="shared" si="1"/>
        <v>-101677.18999999948</v>
      </c>
      <c r="M139" s="157" t="s">
        <v>735</v>
      </c>
    </row>
    <row r="140" spans="1:20" s="36" customFormat="1" x14ac:dyDescent="0.2">
      <c r="A140" s="147">
        <v>129</v>
      </c>
      <c r="B140" s="50" t="s">
        <v>378</v>
      </c>
      <c r="C140" s="52"/>
      <c r="D140" s="52"/>
      <c r="E140" s="53"/>
      <c r="F140" s="53"/>
      <c r="G140" s="156">
        <v>15559650.029999999</v>
      </c>
      <c r="H140" s="156">
        <v>22056186.809999999</v>
      </c>
      <c r="I140" s="148">
        <v>22056186.809999999</v>
      </c>
      <c r="J140" s="156">
        <v>22056186.809999999</v>
      </c>
      <c r="K140" s="156">
        <v>22056186.809999999</v>
      </c>
      <c r="L140" s="156">
        <f t="shared" si="1"/>
        <v>0</v>
      </c>
      <c r="M140" s="157"/>
    </row>
    <row r="141" spans="1:20" s="36" customFormat="1" x14ac:dyDescent="0.2">
      <c r="A141" s="147">
        <v>130</v>
      </c>
      <c r="B141" s="50" t="s">
        <v>413</v>
      </c>
      <c r="C141" s="52"/>
      <c r="D141" s="52"/>
      <c r="E141" s="53"/>
      <c r="F141" s="53"/>
      <c r="G141" s="156">
        <v>835427.61</v>
      </c>
      <c r="H141" s="156">
        <v>3584078.06</v>
      </c>
      <c r="I141" s="148">
        <v>3584078.06</v>
      </c>
      <c r="J141" s="156">
        <v>3584078.06</v>
      </c>
      <c r="K141" s="156">
        <v>3584078.06</v>
      </c>
      <c r="L141" s="156">
        <f t="shared" ref="L141:L169" si="2">K141-J141</f>
        <v>0</v>
      </c>
      <c r="M141" s="157"/>
    </row>
    <row r="142" spans="1:20" s="36" customFormat="1" x14ac:dyDescent="0.2">
      <c r="A142" s="147">
        <v>131</v>
      </c>
      <c r="B142" s="50" t="s">
        <v>566</v>
      </c>
      <c r="C142" s="52"/>
      <c r="D142" s="52"/>
      <c r="E142" s="53"/>
      <c r="F142" s="53"/>
      <c r="G142" s="156">
        <v>4939050.28</v>
      </c>
      <c r="H142" s="156">
        <v>6772986.2300000004</v>
      </c>
      <c r="I142" s="148">
        <v>6772986.2300000004</v>
      </c>
      <c r="J142" s="156">
        <v>6772986.2300000004</v>
      </c>
      <c r="K142" s="156">
        <v>6772986.2300000004</v>
      </c>
      <c r="L142" s="156">
        <f t="shared" si="2"/>
        <v>0</v>
      </c>
      <c r="M142" s="157"/>
    </row>
    <row r="143" spans="1:20" s="36" customFormat="1" x14ac:dyDescent="0.2">
      <c r="A143" s="147">
        <v>132</v>
      </c>
      <c r="B143" s="50" t="s">
        <v>358</v>
      </c>
      <c r="C143" s="52"/>
      <c r="D143" s="52"/>
      <c r="E143" s="53"/>
      <c r="F143" s="53"/>
      <c r="G143" s="156">
        <v>7342298.8899999997</v>
      </c>
      <c r="H143" s="156">
        <v>10407889.359999999</v>
      </c>
      <c r="I143" s="148">
        <v>10407889.359999999</v>
      </c>
      <c r="J143" s="156">
        <v>10407889.359999999</v>
      </c>
      <c r="K143" s="156">
        <v>10407889.359999999</v>
      </c>
      <c r="L143" s="156">
        <f t="shared" si="2"/>
        <v>0</v>
      </c>
      <c r="M143" s="157"/>
    </row>
    <row r="144" spans="1:20" s="36" customFormat="1" x14ac:dyDescent="0.2">
      <c r="A144" s="147">
        <v>133</v>
      </c>
      <c r="B144" s="50" t="s">
        <v>367</v>
      </c>
      <c r="C144" s="52"/>
      <c r="D144" s="52"/>
      <c r="E144" s="53"/>
      <c r="F144" s="53"/>
      <c r="G144" s="156">
        <v>1794874.62</v>
      </c>
      <c r="H144" s="156">
        <v>2544278.94</v>
      </c>
      <c r="I144" s="148">
        <v>2544278.94</v>
      </c>
      <c r="J144" s="156">
        <v>2544278.94</v>
      </c>
      <c r="K144" s="156">
        <v>2544278.94</v>
      </c>
      <c r="L144" s="156">
        <f t="shared" si="2"/>
        <v>0</v>
      </c>
      <c r="M144" s="157"/>
    </row>
    <row r="145" spans="1:13" s="36" customFormat="1" x14ac:dyDescent="0.2">
      <c r="A145" s="147">
        <v>134</v>
      </c>
      <c r="B145" s="50" t="s">
        <v>368</v>
      </c>
      <c r="C145" s="52"/>
      <c r="D145" s="52"/>
      <c r="E145" s="53"/>
      <c r="F145" s="53"/>
      <c r="G145" s="156">
        <v>1155002.76</v>
      </c>
      <c r="H145" s="156">
        <v>1583870.86</v>
      </c>
      <c r="I145" s="148">
        <v>1583870.86</v>
      </c>
      <c r="J145" s="156">
        <v>1583870.86</v>
      </c>
      <c r="K145" s="156">
        <v>1583870.86</v>
      </c>
      <c r="L145" s="156">
        <f t="shared" si="2"/>
        <v>0</v>
      </c>
      <c r="M145" s="157"/>
    </row>
    <row r="146" spans="1:13" s="36" customFormat="1" x14ac:dyDescent="0.2">
      <c r="A146" s="147">
        <v>135</v>
      </c>
      <c r="B146" s="50" t="s">
        <v>371</v>
      </c>
      <c r="C146" s="52"/>
      <c r="D146" s="52"/>
      <c r="E146" s="53"/>
      <c r="F146" s="53"/>
      <c r="G146" s="156">
        <v>3724059.58</v>
      </c>
      <c r="H146" s="156">
        <v>5278946.0999999996</v>
      </c>
      <c r="I146" s="148">
        <v>5278946.0999999996</v>
      </c>
      <c r="J146" s="156">
        <v>5278946.0999999996</v>
      </c>
      <c r="K146" s="156">
        <v>5278946.0999999996</v>
      </c>
      <c r="L146" s="156">
        <f t="shared" si="2"/>
        <v>0</v>
      </c>
      <c r="M146" s="157"/>
    </row>
    <row r="147" spans="1:13" s="36" customFormat="1" x14ac:dyDescent="0.2">
      <c r="A147" s="147">
        <v>136</v>
      </c>
      <c r="B147" s="50" t="s">
        <v>373</v>
      </c>
      <c r="C147" s="52"/>
      <c r="D147" s="52"/>
      <c r="E147" s="53"/>
      <c r="F147" s="53"/>
      <c r="G147" s="156">
        <v>5168913.3</v>
      </c>
      <c r="H147" s="156">
        <v>7327061.7999999998</v>
      </c>
      <c r="I147" s="148">
        <v>7327061.7999999998</v>
      </c>
      <c r="J147" s="156">
        <v>7327061.7999999998</v>
      </c>
      <c r="K147" s="156">
        <v>7327061.7999999998</v>
      </c>
      <c r="L147" s="156">
        <f t="shared" si="2"/>
        <v>0</v>
      </c>
      <c r="M147" s="157"/>
    </row>
    <row r="148" spans="1:13" s="36" customFormat="1" x14ac:dyDescent="0.2">
      <c r="A148" s="147">
        <v>137</v>
      </c>
      <c r="B148" s="50" t="s">
        <v>372</v>
      </c>
      <c r="C148" s="52"/>
      <c r="D148" s="52"/>
      <c r="E148" s="53"/>
      <c r="F148" s="53"/>
      <c r="G148" s="156">
        <v>3943840.14</v>
      </c>
      <c r="H148" s="156">
        <v>5590490.46</v>
      </c>
      <c r="I148" s="148">
        <v>5590490.46</v>
      </c>
      <c r="J148" s="156">
        <v>5590490.46</v>
      </c>
      <c r="K148" s="156">
        <v>5590490.46</v>
      </c>
      <c r="L148" s="156">
        <f t="shared" si="2"/>
        <v>0</v>
      </c>
      <c r="M148" s="157"/>
    </row>
    <row r="149" spans="1:13" s="36" customFormat="1" x14ac:dyDescent="0.2">
      <c r="A149" s="147">
        <v>138</v>
      </c>
      <c r="B149" s="50" t="s">
        <v>241</v>
      </c>
      <c r="C149" s="52"/>
      <c r="D149" s="52"/>
      <c r="E149" s="53"/>
      <c r="F149" s="53"/>
      <c r="G149" s="156">
        <v>6483526.6799999997</v>
      </c>
      <c r="H149" s="156">
        <v>9190558.6199999992</v>
      </c>
      <c r="I149" s="148">
        <v>9190558.6199999992</v>
      </c>
      <c r="J149" s="156">
        <v>9190558.6199999992</v>
      </c>
      <c r="K149" s="156">
        <v>9190558.6199999992</v>
      </c>
      <c r="L149" s="156">
        <f t="shared" si="2"/>
        <v>0</v>
      </c>
      <c r="M149" s="157"/>
    </row>
    <row r="150" spans="1:13" s="36" customFormat="1" x14ac:dyDescent="0.2">
      <c r="A150" s="147">
        <v>139</v>
      </c>
      <c r="B150" s="50" t="s">
        <v>470</v>
      </c>
      <c r="C150" s="52"/>
      <c r="D150" s="52"/>
      <c r="E150" s="53"/>
      <c r="F150" s="53"/>
      <c r="G150" s="156">
        <v>18263437.149999999</v>
      </c>
      <c r="H150" s="156">
        <v>22257439.210000001</v>
      </c>
      <c r="I150" s="148">
        <v>22257439.210000001</v>
      </c>
      <c r="J150" s="156">
        <v>22257439.210000001</v>
      </c>
      <c r="K150" s="156">
        <v>22257439.210000001</v>
      </c>
      <c r="L150" s="156">
        <f t="shared" si="2"/>
        <v>0</v>
      </c>
      <c r="M150" s="157"/>
    </row>
    <row r="151" spans="1:13" s="36" customFormat="1" x14ac:dyDescent="0.2">
      <c r="A151" s="147">
        <v>140</v>
      </c>
      <c r="B151" s="50" t="s">
        <v>267</v>
      </c>
      <c r="C151" s="52"/>
      <c r="D151" s="52"/>
      <c r="E151" s="53"/>
      <c r="F151" s="53"/>
      <c r="G151" s="156">
        <v>4565859.29</v>
      </c>
      <c r="H151" s="156">
        <v>5564359.7999999998</v>
      </c>
      <c r="I151" s="148">
        <v>5564359.7999999998</v>
      </c>
      <c r="J151" s="156">
        <v>5564359.7999999998</v>
      </c>
      <c r="K151" s="156">
        <v>5564359.7999999998</v>
      </c>
      <c r="L151" s="156">
        <f t="shared" si="2"/>
        <v>0</v>
      </c>
      <c r="M151" s="157"/>
    </row>
    <row r="152" spans="1:13" s="36" customFormat="1" x14ac:dyDescent="0.2">
      <c r="A152" s="147">
        <v>141</v>
      </c>
      <c r="B152" s="50" t="s">
        <v>478</v>
      </c>
      <c r="C152" s="52"/>
      <c r="D152" s="52"/>
      <c r="E152" s="53"/>
      <c r="F152" s="53"/>
      <c r="G152" s="156">
        <v>8949953.0299999993</v>
      </c>
      <c r="H152" s="156">
        <v>12686778.66</v>
      </c>
      <c r="I152" s="148">
        <v>12686778.66</v>
      </c>
      <c r="J152" s="156">
        <v>12686778.66</v>
      </c>
      <c r="K152" s="156">
        <v>12686778.66</v>
      </c>
      <c r="L152" s="156">
        <f t="shared" si="2"/>
        <v>0</v>
      </c>
      <c r="M152" s="157"/>
    </row>
    <row r="153" spans="1:13" s="36" customFormat="1" x14ac:dyDescent="0.2">
      <c r="A153" s="147">
        <v>142</v>
      </c>
      <c r="B153" s="50" t="s">
        <v>138</v>
      </c>
      <c r="C153" s="52"/>
      <c r="D153" s="52"/>
      <c r="E153" s="53"/>
      <c r="F153" s="53"/>
      <c r="G153" s="156">
        <v>6573066.9100000001</v>
      </c>
      <c r="H153" s="156">
        <v>9317484.0999999996</v>
      </c>
      <c r="I153" s="148">
        <v>9317484.0999999996</v>
      </c>
      <c r="J153" s="156">
        <v>9317484.0999999996</v>
      </c>
      <c r="K153" s="156">
        <v>9317484.0999999996</v>
      </c>
      <c r="L153" s="156">
        <f t="shared" si="2"/>
        <v>0</v>
      </c>
      <c r="M153" s="157"/>
    </row>
    <row r="154" spans="1:13" s="36" customFormat="1" x14ac:dyDescent="0.2">
      <c r="A154" s="147">
        <v>143</v>
      </c>
      <c r="B154" s="50" t="s">
        <v>687</v>
      </c>
      <c r="C154" s="52"/>
      <c r="D154" s="52"/>
      <c r="E154" s="53"/>
      <c r="F154" s="53"/>
      <c r="G154" s="156">
        <v>2342313.2999999998</v>
      </c>
      <c r="H154" s="156">
        <v>3212045.8</v>
      </c>
      <c r="I154" s="148">
        <v>3212045.8</v>
      </c>
      <c r="J154" s="156">
        <v>3212045.8</v>
      </c>
      <c r="K154" s="156">
        <v>3212045.8</v>
      </c>
      <c r="L154" s="156">
        <f t="shared" si="2"/>
        <v>0</v>
      </c>
      <c r="M154" s="157"/>
    </row>
    <row r="155" spans="1:13" s="36" customFormat="1" x14ac:dyDescent="0.2">
      <c r="A155" s="147">
        <v>144</v>
      </c>
      <c r="B155" s="50" t="s">
        <v>677</v>
      </c>
      <c r="C155" s="52"/>
      <c r="D155" s="52"/>
      <c r="E155" s="53"/>
      <c r="F155" s="53"/>
      <c r="G155" s="156"/>
      <c r="H155" s="156">
        <v>6248074.21</v>
      </c>
      <c r="I155" s="148">
        <v>1115349.19</v>
      </c>
      <c r="J155" s="156">
        <v>1115349.19</v>
      </c>
      <c r="K155" s="156">
        <v>1115349.19</v>
      </c>
      <c r="L155" s="156">
        <f t="shared" si="2"/>
        <v>0</v>
      </c>
      <c r="M155" s="157"/>
    </row>
    <row r="156" spans="1:13" s="36" customFormat="1" x14ac:dyDescent="0.2">
      <c r="A156" s="147">
        <v>145</v>
      </c>
      <c r="B156" s="50" t="s">
        <v>721</v>
      </c>
      <c r="C156" s="52"/>
      <c r="D156" s="52"/>
      <c r="E156" s="53"/>
      <c r="F156" s="53"/>
      <c r="G156" s="156"/>
      <c r="H156" s="156">
        <v>0</v>
      </c>
      <c r="I156" s="148">
        <v>4638549.3600000003</v>
      </c>
      <c r="J156" s="156">
        <v>4638549.3600000003</v>
      </c>
      <c r="K156" s="156">
        <v>4638549.3600000003</v>
      </c>
      <c r="L156" s="156">
        <f t="shared" si="2"/>
        <v>0</v>
      </c>
      <c r="M156" s="157"/>
    </row>
    <row r="157" spans="1:13" s="36" customFormat="1" x14ac:dyDescent="0.2">
      <c r="A157" s="147">
        <v>146</v>
      </c>
      <c r="B157" s="50" t="s">
        <v>722</v>
      </c>
      <c r="C157" s="52"/>
      <c r="D157" s="52"/>
      <c r="E157" s="53"/>
      <c r="F157" s="53"/>
      <c r="G157" s="156"/>
      <c r="H157" s="156">
        <v>0</v>
      </c>
      <c r="I157" s="148">
        <v>4471238.51</v>
      </c>
      <c r="J157" s="156">
        <v>4471238.51</v>
      </c>
      <c r="K157" s="156">
        <v>4471238.51</v>
      </c>
      <c r="L157" s="156">
        <f t="shared" si="2"/>
        <v>0</v>
      </c>
      <c r="M157" s="157"/>
    </row>
    <row r="158" spans="1:13" s="36" customFormat="1" x14ac:dyDescent="0.2">
      <c r="A158" s="147">
        <v>147</v>
      </c>
      <c r="B158" s="50" t="s">
        <v>723</v>
      </c>
      <c r="C158" s="52"/>
      <c r="D158" s="52"/>
      <c r="E158" s="53"/>
      <c r="F158" s="53"/>
      <c r="G158" s="156"/>
      <c r="H158" s="156"/>
      <c r="I158" s="148">
        <v>10384812</v>
      </c>
      <c r="J158" s="156">
        <v>10384812</v>
      </c>
      <c r="K158" s="156">
        <v>10384812</v>
      </c>
      <c r="L158" s="156">
        <f t="shared" si="2"/>
        <v>0</v>
      </c>
      <c r="M158" s="157"/>
    </row>
    <row r="159" spans="1:13" s="36" customFormat="1" ht="14.25" customHeight="1" x14ac:dyDescent="0.2">
      <c r="A159" s="147">
        <v>148</v>
      </c>
      <c r="B159" s="50" t="s">
        <v>724</v>
      </c>
      <c r="C159" s="52"/>
      <c r="D159" s="52"/>
      <c r="E159" s="53"/>
      <c r="F159" s="53"/>
      <c r="G159" s="156"/>
      <c r="H159" s="156">
        <v>0</v>
      </c>
      <c r="I159" s="148">
        <v>8381840.4199999999</v>
      </c>
      <c r="J159" s="156">
        <v>8381840.4199999999</v>
      </c>
      <c r="K159" s="156">
        <v>8381840.4199999999</v>
      </c>
      <c r="L159" s="156">
        <f t="shared" si="2"/>
        <v>0</v>
      </c>
      <c r="M159" s="157"/>
    </row>
    <row r="160" spans="1:13" s="36" customFormat="1" x14ac:dyDescent="0.2">
      <c r="A160" s="147">
        <v>149</v>
      </c>
      <c r="B160" s="50" t="s">
        <v>494</v>
      </c>
      <c r="C160" s="52"/>
      <c r="D160" s="52"/>
      <c r="E160" s="53"/>
      <c r="F160" s="53"/>
      <c r="G160" s="156"/>
      <c r="H160" s="156">
        <v>0</v>
      </c>
      <c r="I160" s="148">
        <v>3134513.66</v>
      </c>
      <c r="J160" s="156">
        <v>3134513.66</v>
      </c>
      <c r="K160" s="156">
        <v>3134513.66</v>
      </c>
      <c r="L160" s="156">
        <f t="shared" si="2"/>
        <v>0</v>
      </c>
      <c r="M160" s="157"/>
    </row>
    <row r="161" spans="1:13" s="36" customFormat="1" x14ac:dyDescent="0.2">
      <c r="A161" s="147">
        <v>150</v>
      </c>
      <c r="B161" s="50" t="s">
        <v>534</v>
      </c>
      <c r="C161" s="52"/>
      <c r="D161" s="52"/>
      <c r="E161" s="53"/>
      <c r="F161" s="53"/>
      <c r="G161" s="156"/>
      <c r="H161" s="156">
        <v>0</v>
      </c>
      <c r="I161" s="148">
        <v>4430408</v>
      </c>
      <c r="J161" s="156">
        <v>4430408</v>
      </c>
      <c r="K161" s="156">
        <v>4430408</v>
      </c>
      <c r="L161" s="156">
        <f t="shared" si="2"/>
        <v>0</v>
      </c>
      <c r="M161" s="157"/>
    </row>
    <row r="162" spans="1:13" s="36" customFormat="1" x14ac:dyDescent="0.2">
      <c r="A162" s="147">
        <v>151</v>
      </c>
      <c r="B162" s="50" t="s">
        <v>363</v>
      </c>
      <c r="C162" s="52"/>
      <c r="D162" s="52"/>
      <c r="E162" s="53"/>
      <c r="F162" s="53"/>
      <c r="G162" s="156"/>
      <c r="H162" s="156">
        <v>0</v>
      </c>
      <c r="I162" s="148">
        <v>5006361.04</v>
      </c>
      <c r="J162" s="156">
        <v>5006361.04</v>
      </c>
      <c r="K162" s="156">
        <v>5006361.04</v>
      </c>
      <c r="L162" s="156">
        <f t="shared" si="2"/>
        <v>0</v>
      </c>
      <c r="M162" s="157"/>
    </row>
    <row r="163" spans="1:13" s="36" customFormat="1" x14ac:dyDescent="0.2">
      <c r="A163" s="147">
        <v>152</v>
      </c>
      <c r="B163" s="50" t="s">
        <v>679</v>
      </c>
      <c r="C163" s="52"/>
      <c r="D163" s="52"/>
      <c r="E163" s="53"/>
      <c r="F163" s="53"/>
      <c r="G163" s="156"/>
      <c r="H163" s="156">
        <v>0</v>
      </c>
      <c r="I163" s="156">
        <v>0</v>
      </c>
      <c r="J163" s="156">
        <v>7219903.6299999999</v>
      </c>
      <c r="K163" s="156">
        <v>7219903.6299999999</v>
      </c>
      <c r="L163" s="156">
        <f t="shared" si="2"/>
        <v>0</v>
      </c>
      <c r="M163" s="157"/>
    </row>
    <row r="164" spans="1:13" s="36" customFormat="1" x14ac:dyDescent="0.2">
      <c r="A164" s="147">
        <v>153</v>
      </c>
      <c r="B164" s="50" t="s">
        <v>506</v>
      </c>
      <c r="C164" s="52"/>
      <c r="D164" s="52"/>
      <c r="E164" s="53"/>
      <c r="F164" s="53"/>
      <c r="G164" s="156"/>
      <c r="H164" s="156">
        <v>0</v>
      </c>
      <c r="I164" s="156">
        <v>0</v>
      </c>
      <c r="J164" s="156">
        <v>3389262.11</v>
      </c>
      <c r="K164" s="156">
        <v>3389262.11</v>
      </c>
      <c r="L164" s="156">
        <f t="shared" si="2"/>
        <v>0</v>
      </c>
      <c r="M164" s="157"/>
    </row>
    <row r="165" spans="1:13" s="36" customFormat="1" x14ac:dyDescent="0.2">
      <c r="A165" s="147">
        <v>154</v>
      </c>
      <c r="B165" s="50" t="s">
        <v>527</v>
      </c>
      <c r="C165" s="52"/>
      <c r="D165" s="52"/>
      <c r="E165" s="53"/>
      <c r="F165" s="53"/>
      <c r="G165" s="156"/>
      <c r="H165" s="156">
        <v>0</v>
      </c>
      <c r="I165" s="156">
        <v>0</v>
      </c>
      <c r="J165" s="156">
        <v>4086173.16</v>
      </c>
      <c r="K165" s="156">
        <v>4086173.16</v>
      </c>
      <c r="L165" s="156">
        <f t="shared" si="2"/>
        <v>0</v>
      </c>
      <c r="M165" s="157"/>
    </row>
    <row r="166" spans="1:13" s="36" customFormat="1" x14ac:dyDescent="0.2">
      <c r="A166" s="147">
        <v>155</v>
      </c>
      <c r="B166" s="50" t="s">
        <v>528</v>
      </c>
      <c r="C166" s="52"/>
      <c r="D166" s="52"/>
      <c r="E166" s="53"/>
      <c r="F166" s="53"/>
      <c r="G166" s="156"/>
      <c r="H166" s="156">
        <v>0</v>
      </c>
      <c r="I166" s="156">
        <v>0</v>
      </c>
      <c r="J166" s="156">
        <v>4092032.11</v>
      </c>
      <c r="K166" s="156">
        <v>4092032.11</v>
      </c>
      <c r="L166" s="156">
        <f t="shared" si="2"/>
        <v>0</v>
      </c>
      <c r="M166" s="157"/>
    </row>
    <row r="167" spans="1:13" s="36" customFormat="1" ht="14.25" customHeight="1" x14ac:dyDescent="0.2">
      <c r="A167" s="147">
        <v>156</v>
      </c>
      <c r="B167" s="50" t="s">
        <v>517</v>
      </c>
      <c r="C167" s="52"/>
      <c r="D167" s="52"/>
      <c r="E167" s="53"/>
      <c r="F167" s="53"/>
      <c r="G167" s="156"/>
      <c r="H167" s="156">
        <v>0</v>
      </c>
      <c r="I167" s="156">
        <v>0</v>
      </c>
      <c r="J167" s="156">
        <v>5929547.3099999996</v>
      </c>
      <c r="K167" s="156">
        <v>5929547.3099999996</v>
      </c>
      <c r="L167" s="156">
        <f t="shared" si="2"/>
        <v>0</v>
      </c>
      <c r="M167" s="157"/>
    </row>
    <row r="168" spans="1:13" s="36" customFormat="1" ht="15" customHeight="1" x14ac:dyDescent="0.2">
      <c r="A168" s="147">
        <v>157</v>
      </c>
      <c r="B168" s="50" t="s">
        <v>139</v>
      </c>
      <c r="C168" s="52"/>
      <c r="D168" s="52"/>
      <c r="E168" s="53"/>
      <c r="F168" s="53"/>
      <c r="G168" s="156"/>
      <c r="H168" s="156"/>
      <c r="I168" s="156">
        <v>0</v>
      </c>
      <c r="J168" s="156">
        <v>9352100.1300000008</v>
      </c>
      <c r="K168" s="156">
        <v>9352100.1300000008</v>
      </c>
      <c r="L168" s="156">
        <f t="shared" si="2"/>
        <v>0</v>
      </c>
      <c r="M168" s="157"/>
    </row>
    <row r="169" spans="1:13" s="36" customFormat="1" ht="24.75" customHeight="1" x14ac:dyDescent="0.2">
      <c r="A169" s="147"/>
      <c r="B169" s="50" t="s">
        <v>752</v>
      </c>
      <c r="C169" s="52"/>
      <c r="D169" s="52"/>
      <c r="E169" s="53"/>
      <c r="F169" s="53"/>
      <c r="G169" s="156"/>
      <c r="H169" s="156"/>
      <c r="I169" s="156"/>
      <c r="J169" s="156">
        <v>0</v>
      </c>
      <c r="K169" s="156">
        <v>9455661.2599999998</v>
      </c>
      <c r="L169" s="156">
        <f t="shared" si="2"/>
        <v>9455661.2599999998</v>
      </c>
      <c r="M169" s="157" t="s">
        <v>755</v>
      </c>
    </row>
    <row r="170" spans="1:13" s="36" customFormat="1" ht="43.5" customHeight="1" x14ac:dyDescent="0.2">
      <c r="A170" s="237" t="s">
        <v>173</v>
      </c>
      <c r="B170" s="237"/>
      <c r="C170" s="146">
        <v>118053.4</v>
      </c>
      <c r="D170" s="70"/>
      <c r="E170" s="146"/>
      <c r="F170" s="146"/>
      <c r="G170" s="146">
        <f>SUM(G12:G155)</f>
        <v>506307744.61000001</v>
      </c>
      <c r="H170" s="146">
        <f>SUM(H12:H167)</f>
        <v>703801456.69000006</v>
      </c>
      <c r="I170" s="146">
        <f>SUM(I12:I168)</f>
        <v>755824025.67999983</v>
      </c>
      <c r="J170" s="146">
        <f>SUM(J12:J169)</f>
        <v>808115045.14999974</v>
      </c>
      <c r="K170" s="146">
        <f>SUM(K12:K169)</f>
        <v>811375187.34999979</v>
      </c>
      <c r="L170" s="146">
        <f>SUM(L12:L169)</f>
        <v>3260142.2</v>
      </c>
      <c r="M170" s="157"/>
    </row>
    <row r="171" spans="1:13" s="36" customFormat="1" x14ac:dyDescent="0.2">
      <c r="A171" s="205" t="s">
        <v>175</v>
      </c>
      <c r="B171" s="208"/>
      <c r="C171" s="208"/>
      <c r="D171" s="208"/>
      <c r="E171" s="208"/>
      <c r="F171" s="208"/>
      <c r="G171" s="208"/>
      <c r="H171" s="208"/>
      <c r="I171" s="208"/>
      <c r="J171" s="208"/>
      <c r="K171" s="208"/>
      <c r="L171" s="208"/>
      <c r="M171" s="209"/>
    </row>
    <row r="172" spans="1:13" s="36" customFormat="1" x14ac:dyDescent="0.2">
      <c r="A172" s="147">
        <v>158</v>
      </c>
      <c r="B172" s="54" t="s">
        <v>579</v>
      </c>
      <c r="C172" s="57">
        <v>977.9</v>
      </c>
      <c r="D172" s="52"/>
      <c r="E172" s="58"/>
      <c r="F172" s="58"/>
      <c r="G172" s="148">
        <v>2217120.69</v>
      </c>
      <c r="H172" s="156">
        <v>3040367.48</v>
      </c>
      <c r="I172" s="148">
        <v>3040367.48</v>
      </c>
      <c r="J172" s="156">
        <v>3040367.48</v>
      </c>
      <c r="K172" s="156">
        <v>3040367.48</v>
      </c>
      <c r="L172" s="156">
        <f t="shared" ref="L172:L192" si="3">K172-J172</f>
        <v>0</v>
      </c>
      <c r="M172" s="157"/>
    </row>
    <row r="173" spans="1:13" s="36" customFormat="1" x14ac:dyDescent="0.2">
      <c r="A173" s="147">
        <v>159</v>
      </c>
      <c r="B173" s="54" t="s">
        <v>580</v>
      </c>
      <c r="C173" s="57"/>
      <c r="D173" s="52"/>
      <c r="E173" s="58"/>
      <c r="F173" s="58"/>
      <c r="G173" s="148">
        <v>2310005.5299999998</v>
      </c>
      <c r="H173" s="156">
        <v>3167741.72</v>
      </c>
      <c r="I173" s="148">
        <v>3167741.72</v>
      </c>
      <c r="J173" s="156">
        <v>3167741.72</v>
      </c>
      <c r="K173" s="156">
        <v>3167741.72</v>
      </c>
      <c r="L173" s="156">
        <f t="shared" si="3"/>
        <v>0</v>
      </c>
      <c r="M173" s="157"/>
    </row>
    <row r="174" spans="1:13" s="36" customFormat="1" x14ac:dyDescent="0.2">
      <c r="A174" s="147">
        <v>160</v>
      </c>
      <c r="B174" s="54" t="s">
        <v>581</v>
      </c>
      <c r="C174" s="57"/>
      <c r="D174" s="52"/>
      <c r="E174" s="58"/>
      <c r="F174" s="58"/>
      <c r="G174" s="148">
        <v>2310005.5299999998</v>
      </c>
      <c r="H174" s="156">
        <v>3167741.72</v>
      </c>
      <c r="I174" s="148">
        <v>3167741.72</v>
      </c>
      <c r="J174" s="156">
        <v>3167741.72</v>
      </c>
      <c r="K174" s="156">
        <v>3167741.72</v>
      </c>
      <c r="L174" s="156">
        <f t="shared" si="3"/>
        <v>0</v>
      </c>
      <c r="M174" s="157"/>
    </row>
    <row r="175" spans="1:13" s="36" customFormat="1" x14ac:dyDescent="0.2">
      <c r="A175" s="147">
        <v>161</v>
      </c>
      <c r="B175" s="54" t="s">
        <v>312</v>
      </c>
      <c r="C175" s="57"/>
      <c r="D175" s="52"/>
      <c r="E175" s="58"/>
      <c r="F175" s="58"/>
      <c r="G175" s="148">
        <v>1453849.63</v>
      </c>
      <c r="H175" s="156">
        <v>1993683.6</v>
      </c>
      <c r="I175" s="148">
        <v>1993683.6</v>
      </c>
      <c r="J175" s="156">
        <v>1993683.6</v>
      </c>
      <c r="K175" s="156">
        <v>1993683.6</v>
      </c>
      <c r="L175" s="156">
        <f t="shared" si="3"/>
        <v>0</v>
      </c>
      <c r="M175" s="157"/>
    </row>
    <row r="176" spans="1:13" s="36" customFormat="1" x14ac:dyDescent="0.2">
      <c r="A176" s="147">
        <v>162</v>
      </c>
      <c r="B176" s="54" t="s">
        <v>314</v>
      </c>
      <c r="C176" s="57"/>
      <c r="D176" s="52"/>
      <c r="E176" s="58"/>
      <c r="F176" s="58"/>
      <c r="G176" s="148">
        <v>2242563.06</v>
      </c>
      <c r="H176" s="156">
        <v>3075256.95</v>
      </c>
      <c r="I176" s="148">
        <v>3075256.95</v>
      </c>
      <c r="J176" s="156">
        <v>3075256.95</v>
      </c>
      <c r="K176" s="156">
        <v>3075256.95</v>
      </c>
      <c r="L176" s="156">
        <f t="shared" si="3"/>
        <v>0</v>
      </c>
      <c r="M176" s="157"/>
    </row>
    <row r="177" spans="1:13" s="36" customFormat="1" ht="11.25" customHeight="1" x14ac:dyDescent="0.2">
      <c r="A177" s="147">
        <v>163</v>
      </c>
      <c r="B177" s="54" t="s">
        <v>583</v>
      </c>
      <c r="C177" s="57"/>
      <c r="D177" s="52"/>
      <c r="E177" s="58"/>
      <c r="F177" s="58"/>
      <c r="G177" s="148">
        <v>1392061.03</v>
      </c>
      <c r="H177" s="156">
        <v>1908952.04</v>
      </c>
      <c r="I177" s="148">
        <v>1908952.04</v>
      </c>
      <c r="J177" s="156">
        <v>2619047.83</v>
      </c>
      <c r="K177" s="156">
        <v>2619047.83</v>
      </c>
      <c r="L177" s="156">
        <f t="shared" si="3"/>
        <v>0</v>
      </c>
      <c r="M177" s="157"/>
    </row>
    <row r="178" spans="1:13" s="36" customFormat="1" x14ac:dyDescent="0.2">
      <c r="A178" s="147">
        <v>164</v>
      </c>
      <c r="B178" s="54" t="s">
        <v>584</v>
      </c>
      <c r="C178" s="57"/>
      <c r="D178" s="52"/>
      <c r="E178" s="58"/>
      <c r="F178" s="58"/>
      <c r="G178" s="148">
        <v>1432849.58</v>
      </c>
      <c r="H178" s="156">
        <v>1964885.95</v>
      </c>
      <c r="I178" s="148">
        <v>1964885.95</v>
      </c>
      <c r="J178" s="156">
        <v>1964885.95</v>
      </c>
      <c r="K178" s="156">
        <v>1964885.95</v>
      </c>
      <c r="L178" s="156">
        <f t="shared" si="3"/>
        <v>0</v>
      </c>
      <c r="M178" s="157"/>
    </row>
    <row r="179" spans="1:13" s="36" customFormat="1" x14ac:dyDescent="0.2">
      <c r="A179" s="147">
        <v>165</v>
      </c>
      <c r="B179" s="54" t="s">
        <v>585</v>
      </c>
      <c r="C179" s="57"/>
      <c r="D179" s="52"/>
      <c r="E179" s="58"/>
      <c r="F179" s="58"/>
      <c r="G179" s="148">
        <v>1453849.63</v>
      </c>
      <c r="H179" s="156">
        <v>1993683.6</v>
      </c>
      <c r="I179" s="148">
        <v>1993683.6</v>
      </c>
      <c r="J179" s="156">
        <v>1993683.6</v>
      </c>
      <c r="K179" s="156">
        <v>1993683.6</v>
      </c>
      <c r="L179" s="156">
        <f t="shared" si="3"/>
        <v>0</v>
      </c>
      <c r="M179" s="157"/>
    </row>
    <row r="180" spans="1:13" s="36" customFormat="1" x14ac:dyDescent="0.2">
      <c r="A180" s="147">
        <v>166</v>
      </c>
      <c r="B180" s="54" t="s">
        <v>586</v>
      </c>
      <c r="C180" s="57"/>
      <c r="D180" s="52"/>
      <c r="E180" s="58"/>
      <c r="F180" s="58"/>
      <c r="G180" s="148">
        <v>5250012.57</v>
      </c>
      <c r="H180" s="156">
        <v>7199413.0099999998</v>
      </c>
      <c r="I180" s="148">
        <v>7199413.0099999998</v>
      </c>
      <c r="J180" s="156">
        <v>7199413.0099999998</v>
      </c>
      <c r="K180" s="156">
        <v>7199413.0099999998</v>
      </c>
      <c r="L180" s="156">
        <f t="shared" si="3"/>
        <v>0</v>
      </c>
      <c r="M180" s="157"/>
    </row>
    <row r="181" spans="1:13" s="36" customFormat="1" x14ac:dyDescent="0.2">
      <c r="A181" s="147">
        <v>167</v>
      </c>
      <c r="B181" s="54" t="s">
        <v>588</v>
      </c>
      <c r="C181" s="57"/>
      <c r="D181" s="52"/>
      <c r="E181" s="58"/>
      <c r="F181" s="58"/>
      <c r="G181" s="148">
        <v>2369774.9</v>
      </c>
      <c r="H181" s="156">
        <v>3249704.27</v>
      </c>
      <c r="I181" s="148">
        <v>3249704.27</v>
      </c>
      <c r="J181" s="156">
        <v>3249704.27</v>
      </c>
      <c r="K181" s="156">
        <v>3249704.27</v>
      </c>
      <c r="L181" s="156">
        <f t="shared" si="3"/>
        <v>0</v>
      </c>
      <c r="M181" s="157"/>
    </row>
    <row r="182" spans="1:13" s="36" customFormat="1" x14ac:dyDescent="0.2">
      <c r="A182" s="147">
        <v>168</v>
      </c>
      <c r="B182" s="54" t="s">
        <v>591</v>
      </c>
      <c r="C182" s="57"/>
      <c r="D182" s="52"/>
      <c r="E182" s="58"/>
      <c r="F182" s="58"/>
      <c r="G182" s="148">
        <v>918348.36</v>
      </c>
      <c r="H182" s="156">
        <v>1259343.47</v>
      </c>
      <c r="I182" s="148">
        <v>1259343.47</v>
      </c>
      <c r="J182" s="156">
        <v>1259343.47</v>
      </c>
      <c r="K182" s="156">
        <v>1259343.47</v>
      </c>
      <c r="L182" s="156">
        <f t="shared" si="3"/>
        <v>0</v>
      </c>
      <c r="M182" s="157"/>
    </row>
    <row r="183" spans="1:13" s="36" customFormat="1" x14ac:dyDescent="0.2">
      <c r="A183" s="147">
        <v>169</v>
      </c>
      <c r="B183" s="54" t="s">
        <v>592</v>
      </c>
      <c r="C183" s="57"/>
      <c r="D183" s="52"/>
      <c r="E183" s="58"/>
      <c r="F183" s="58"/>
      <c r="G183" s="148">
        <v>1472830.45</v>
      </c>
      <c r="H183" s="156">
        <v>2019712.25</v>
      </c>
      <c r="I183" s="148">
        <v>2019712.25</v>
      </c>
      <c r="J183" s="156">
        <v>2019712.25</v>
      </c>
      <c r="K183" s="156">
        <v>2019712.25</v>
      </c>
      <c r="L183" s="156">
        <f t="shared" si="3"/>
        <v>0</v>
      </c>
      <c r="M183" s="157"/>
    </row>
    <row r="184" spans="1:13" s="36" customFormat="1" x14ac:dyDescent="0.2">
      <c r="A184" s="147">
        <v>170</v>
      </c>
      <c r="B184" s="54" t="s">
        <v>594</v>
      </c>
      <c r="C184" s="57"/>
      <c r="D184" s="52"/>
      <c r="E184" s="58"/>
      <c r="F184" s="58"/>
      <c r="G184" s="148">
        <v>1635580.84</v>
      </c>
      <c r="H184" s="156">
        <v>2242894.0499999998</v>
      </c>
      <c r="I184" s="148">
        <v>2242894.0499999998</v>
      </c>
      <c r="J184" s="156">
        <v>2242894.0499999998</v>
      </c>
      <c r="K184" s="156">
        <v>2242894.0499999998</v>
      </c>
      <c r="L184" s="156">
        <f t="shared" si="3"/>
        <v>0</v>
      </c>
      <c r="M184" s="157"/>
    </row>
    <row r="185" spans="1:13" s="36" customFormat="1" x14ac:dyDescent="0.2">
      <c r="A185" s="147">
        <v>171</v>
      </c>
      <c r="B185" s="54" t="s">
        <v>595</v>
      </c>
      <c r="C185" s="57"/>
      <c r="D185" s="52"/>
      <c r="E185" s="58"/>
      <c r="F185" s="58"/>
      <c r="G185" s="148">
        <v>1482926.63</v>
      </c>
      <c r="H185" s="156">
        <v>2033557.27</v>
      </c>
      <c r="I185" s="148">
        <v>2033557.27</v>
      </c>
      <c r="J185" s="156">
        <v>2033557.27</v>
      </c>
      <c r="K185" s="156">
        <v>2033557.27</v>
      </c>
      <c r="L185" s="156">
        <f t="shared" si="3"/>
        <v>0</v>
      </c>
      <c r="M185" s="157"/>
    </row>
    <row r="186" spans="1:13" s="36" customFormat="1" x14ac:dyDescent="0.2">
      <c r="A186" s="147">
        <v>172</v>
      </c>
      <c r="B186" s="54" t="s">
        <v>597</v>
      </c>
      <c r="C186" s="57"/>
      <c r="D186" s="52"/>
      <c r="E186" s="58"/>
      <c r="F186" s="58"/>
      <c r="G186" s="148">
        <v>2012370.2</v>
      </c>
      <c r="H186" s="156">
        <v>2759590.39</v>
      </c>
      <c r="I186" s="148">
        <v>2759590.39</v>
      </c>
      <c r="J186" s="156">
        <v>2759590.39</v>
      </c>
      <c r="K186" s="156">
        <v>2759590.39</v>
      </c>
      <c r="L186" s="156">
        <f t="shared" si="3"/>
        <v>0</v>
      </c>
      <c r="M186" s="157"/>
    </row>
    <row r="187" spans="1:13" s="36" customFormat="1" ht="25.5" x14ac:dyDescent="0.2">
      <c r="A187" s="147">
        <v>173</v>
      </c>
      <c r="B187" s="50" t="s">
        <v>688</v>
      </c>
      <c r="C187" s="52"/>
      <c r="D187" s="52"/>
      <c r="E187" s="53"/>
      <c r="F187" s="53"/>
      <c r="G187" s="148">
        <v>2282929.64</v>
      </c>
      <c r="H187" s="156">
        <v>2782179.9</v>
      </c>
      <c r="I187" s="148">
        <v>2782179.9</v>
      </c>
      <c r="J187" s="156">
        <v>2782179.9</v>
      </c>
      <c r="K187" s="156">
        <v>2730674.67</v>
      </c>
      <c r="L187" s="156">
        <f t="shared" si="3"/>
        <v>-51505.229999999981</v>
      </c>
      <c r="M187" s="157" t="s">
        <v>735</v>
      </c>
    </row>
    <row r="188" spans="1:13" s="36" customFormat="1" ht="25.5" x14ac:dyDescent="0.2">
      <c r="A188" s="147">
        <v>174</v>
      </c>
      <c r="B188" s="50" t="s">
        <v>689</v>
      </c>
      <c r="C188" s="52"/>
      <c r="D188" s="52"/>
      <c r="E188" s="53"/>
      <c r="F188" s="53"/>
      <c r="G188" s="148">
        <v>2282929.64</v>
      </c>
      <c r="H188" s="156">
        <v>2782179.9</v>
      </c>
      <c r="I188" s="148">
        <v>2782179.9</v>
      </c>
      <c r="J188" s="156">
        <v>2782179.9</v>
      </c>
      <c r="K188" s="156">
        <v>2715739.47</v>
      </c>
      <c r="L188" s="156">
        <f t="shared" si="3"/>
        <v>-66440.429999999702</v>
      </c>
      <c r="M188" s="157" t="s">
        <v>735</v>
      </c>
    </row>
    <row r="189" spans="1:13" s="36" customFormat="1" x14ac:dyDescent="0.2">
      <c r="A189" s="147">
        <v>175</v>
      </c>
      <c r="B189" s="50" t="s">
        <v>590</v>
      </c>
      <c r="C189" s="52"/>
      <c r="D189" s="52"/>
      <c r="E189" s="53"/>
      <c r="F189" s="53"/>
      <c r="G189" s="148"/>
      <c r="H189" s="156">
        <v>3033611.12</v>
      </c>
      <c r="I189" s="148">
        <v>3033611.12</v>
      </c>
      <c r="J189" s="156">
        <v>3033611.12</v>
      </c>
      <c r="K189" s="156">
        <v>3033611.12</v>
      </c>
      <c r="L189" s="156">
        <f t="shared" si="3"/>
        <v>0</v>
      </c>
      <c r="M189" s="157"/>
    </row>
    <row r="190" spans="1:13" s="36" customFormat="1" x14ac:dyDescent="0.2">
      <c r="A190" s="147">
        <v>176</v>
      </c>
      <c r="B190" s="50" t="s">
        <v>726</v>
      </c>
      <c r="C190" s="52"/>
      <c r="D190" s="52"/>
      <c r="E190" s="53"/>
      <c r="F190" s="53"/>
      <c r="G190" s="148"/>
      <c r="H190" s="156">
        <v>0</v>
      </c>
      <c r="I190" s="148">
        <v>17143011.68</v>
      </c>
      <c r="J190" s="156">
        <v>17143011.68</v>
      </c>
      <c r="K190" s="156">
        <v>17143011.68</v>
      </c>
      <c r="L190" s="156">
        <f t="shared" si="3"/>
        <v>0</v>
      </c>
      <c r="M190" s="157"/>
    </row>
    <row r="191" spans="1:13" s="36" customFormat="1" x14ac:dyDescent="0.2">
      <c r="A191" s="147">
        <v>177</v>
      </c>
      <c r="B191" s="50" t="s">
        <v>671</v>
      </c>
      <c r="C191" s="52"/>
      <c r="D191" s="52"/>
      <c r="E191" s="53"/>
      <c r="F191" s="53"/>
      <c r="G191" s="148"/>
      <c r="H191" s="156">
        <v>0</v>
      </c>
      <c r="I191" s="148">
        <v>3147361.85</v>
      </c>
      <c r="J191" s="156">
        <v>3147361.85</v>
      </c>
      <c r="K191" s="156">
        <v>3147361.85</v>
      </c>
      <c r="L191" s="156">
        <f t="shared" si="3"/>
        <v>0</v>
      </c>
      <c r="M191" s="157"/>
    </row>
    <row r="192" spans="1:13" s="36" customFormat="1" x14ac:dyDescent="0.2">
      <c r="A192" s="147">
        <v>178</v>
      </c>
      <c r="B192" s="50" t="s">
        <v>582</v>
      </c>
      <c r="C192" s="52"/>
      <c r="D192" s="52"/>
      <c r="E192" s="53"/>
      <c r="F192" s="53"/>
      <c r="G192" s="148"/>
      <c r="H192" s="156">
        <v>0</v>
      </c>
      <c r="I192" s="156">
        <v>0</v>
      </c>
      <c r="J192" s="156">
        <v>5929547.3099999996</v>
      </c>
      <c r="K192" s="156">
        <v>5929547.3099999996</v>
      </c>
      <c r="L192" s="156">
        <f t="shared" si="3"/>
        <v>0</v>
      </c>
      <c r="M192" s="157"/>
    </row>
    <row r="193" spans="1:13" s="36" customFormat="1" ht="43.5" customHeight="1" x14ac:dyDescent="0.2">
      <c r="A193" s="237" t="s">
        <v>176</v>
      </c>
      <c r="B193" s="237"/>
      <c r="C193" s="146">
        <v>977.9</v>
      </c>
      <c r="D193" s="70"/>
      <c r="E193" s="51"/>
      <c r="F193" s="51"/>
      <c r="G193" s="146">
        <f>SUM(G172:G188)</f>
        <v>34520007.909999996</v>
      </c>
      <c r="H193" s="146">
        <f>SUM(H172:H192)</f>
        <v>49674498.689999998</v>
      </c>
      <c r="I193" s="146">
        <f>SUM(I172:I192)</f>
        <v>69964872.219999999</v>
      </c>
      <c r="J193" s="146">
        <f>SUM(J172:J192)</f>
        <v>76604515.319999993</v>
      </c>
      <c r="K193" s="146">
        <f>SUM(K172:K192)</f>
        <v>76486569.659999996</v>
      </c>
      <c r="L193" s="146">
        <f>SUM(L172:L192)</f>
        <v>-117945.65999999968</v>
      </c>
      <c r="M193" s="157"/>
    </row>
    <row r="194" spans="1:13" s="36" customFormat="1" x14ac:dyDescent="0.2">
      <c r="A194" s="205" t="s">
        <v>136</v>
      </c>
      <c r="B194" s="208"/>
      <c r="C194" s="208"/>
      <c r="D194" s="208"/>
      <c r="E194" s="208"/>
      <c r="F194" s="208"/>
      <c r="G194" s="208"/>
      <c r="H194" s="208"/>
      <c r="I194" s="208"/>
      <c r="J194" s="208"/>
      <c r="K194" s="208"/>
      <c r="L194" s="208"/>
      <c r="M194" s="209"/>
    </row>
    <row r="195" spans="1:13" s="36" customFormat="1" ht="25.5" x14ac:dyDescent="0.2">
      <c r="A195" s="147">
        <v>179</v>
      </c>
      <c r="B195" s="60" t="s">
        <v>598</v>
      </c>
      <c r="C195" s="79">
        <v>4065.4</v>
      </c>
      <c r="D195" s="52"/>
      <c r="E195" s="80"/>
      <c r="F195" s="80"/>
      <c r="G195" s="148">
        <v>4506933.87</v>
      </c>
      <c r="H195" s="156">
        <v>6180419.1600000001</v>
      </c>
      <c r="I195" s="148">
        <v>6180419.1600000001</v>
      </c>
      <c r="J195" s="156">
        <v>6180419.1600000001</v>
      </c>
      <c r="K195" s="156">
        <v>8010738.8600000003</v>
      </c>
      <c r="L195" s="156">
        <f t="shared" ref="L195:L206" si="4">K195-J195</f>
        <v>1830319.7000000002</v>
      </c>
      <c r="M195" s="157" t="s">
        <v>735</v>
      </c>
    </row>
    <row r="196" spans="1:13" s="36" customFormat="1" ht="60.75" customHeight="1" x14ac:dyDescent="0.2">
      <c r="A196" s="147">
        <v>180</v>
      </c>
      <c r="B196" s="59" t="s">
        <v>273</v>
      </c>
      <c r="C196" s="79"/>
      <c r="D196" s="52"/>
      <c r="E196" s="80"/>
      <c r="F196" s="80"/>
      <c r="G196" s="148">
        <v>2661786.85</v>
      </c>
      <c r="H196" s="156">
        <v>3773148.36</v>
      </c>
      <c r="I196" s="148">
        <v>3773148.36</v>
      </c>
      <c r="J196" s="156">
        <v>3773148.36</v>
      </c>
      <c r="K196" s="156">
        <v>3773148.36</v>
      </c>
      <c r="L196" s="156">
        <f t="shared" si="4"/>
        <v>0</v>
      </c>
      <c r="M196" s="159" t="s">
        <v>759</v>
      </c>
    </row>
    <row r="197" spans="1:13" s="36" customFormat="1" ht="25.5" x14ac:dyDescent="0.2">
      <c r="A197" s="147">
        <v>181</v>
      </c>
      <c r="B197" s="59" t="s">
        <v>274</v>
      </c>
      <c r="C197" s="79"/>
      <c r="D197" s="52"/>
      <c r="E197" s="80"/>
      <c r="F197" s="80"/>
      <c r="G197" s="148">
        <v>4567510.93</v>
      </c>
      <c r="H197" s="156">
        <v>6263489.3099999996</v>
      </c>
      <c r="I197" s="148">
        <v>6263489.3099999996</v>
      </c>
      <c r="J197" s="156">
        <v>6263489.3099999996</v>
      </c>
      <c r="K197" s="156">
        <v>8197697.0199999996</v>
      </c>
      <c r="L197" s="156">
        <f t="shared" si="4"/>
        <v>1934207.71</v>
      </c>
      <c r="M197" s="157" t="s">
        <v>735</v>
      </c>
    </row>
    <row r="198" spans="1:13" s="36" customFormat="1" ht="25.5" x14ac:dyDescent="0.2">
      <c r="A198" s="147">
        <v>182</v>
      </c>
      <c r="B198" s="59" t="s">
        <v>275</v>
      </c>
      <c r="C198" s="79"/>
      <c r="D198" s="52"/>
      <c r="E198" s="80"/>
      <c r="F198" s="80"/>
      <c r="G198" s="148">
        <v>5225781.74</v>
      </c>
      <c r="H198" s="156">
        <v>7166184.9400000004</v>
      </c>
      <c r="I198" s="148">
        <v>7166184.9400000004</v>
      </c>
      <c r="J198" s="156">
        <v>7166184.9400000004</v>
      </c>
      <c r="K198" s="156">
        <v>8881938.3200000003</v>
      </c>
      <c r="L198" s="156">
        <f t="shared" si="4"/>
        <v>1715753.38</v>
      </c>
      <c r="M198" s="157" t="s">
        <v>735</v>
      </c>
    </row>
    <row r="199" spans="1:13" s="36" customFormat="1" ht="25.5" x14ac:dyDescent="0.2">
      <c r="A199" s="147">
        <v>183</v>
      </c>
      <c r="B199" s="59" t="s">
        <v>276</v>
      </c>
      <c r="C199" s="79"/>
      <c r="D199" s="52"/>
      <c r="E199" s="80"/>
      <c r="F199" s="80"/>
      <c r="G199" s="148">
        <v>1102502.6399999999</v>
      </c>
      <c r="H199" s="156">
        <v>1511876.73</v>
      </c>
      <c r="I199" s="148">
        <v>1511876.73</v>
      </c>
      <c r="J199" s="156">
        <v>1511876.73</v>
      </c>
      <c r="K199" s="156">
        <v>2215504.4500000002</v>
      </c>
      <c r="L199" s="156">
        <f t="shared" si="4"/>
        <v>703627.7200000002</v>
      </c>
      <c r="M199" s="157" t="s">
        <v>735</v>
      </c>
    </row>
    <row r="200" spans="1:13" s="36" customFormat="1" ht="25.5" x14ac:dyDescent="0.2">
      <c r="A200" s="147">
        <v>184</v>
      </c>
      <c r="B200" s="59" t="s">
        <v>277</v>
      </c>
      <c r="C200" s="79">
        <v>1546</v>
      </c>
      <c r="D200" s="52"/>
      <c r="E200" s="80"/>
      <c r="F200" s="80"/>
      <c r="G200" s="148">
        <v>2112120.44</v>
      </c>
      <c r="H200" s="156">
        <v>2896379.23</v>
      </c>
      <c r="I200" s="148">
        <v>2896379.23</v>
      </c>
      <c r="J200" s="156">
        <v>2896379.23</v>
      </c>
      <c r="K200" s="156">
        <v>3764507.07</v>
      </c>
      <c r="L200" s="156">
        <f t="shared" si="4"/>
        <v>868127.83999999985</v>
      </c>
      <c r="M200" s="157" t="s">
        <v>735</v>
      </c>
    </row>
    <row r="201" spans="1:13" s="36" customFormat="1" x14ac:dyDescent="0.2">
      <c r="A201" s="147">
        <v>185</v>
      </c>
      <c r="B201" s="59" t="s">
        <v>278</v>
      </c>
      <c r="C201" s="79">
        <v>6406.5</v>
      </c>
      <c r="D201" s="52"/>
      <c r="E201" s="80"/>
      <c r="F201" s="80"/>
      <c r="G201" s="148">
        <v>3630449.34</v>
      </c>
      <c r="H201" s="156">
        <v>5146251.28</v>
      </c>
      <c r="I201" s="148">
        <v>5146251.28</v>
      </c>
      <c r="J201" s="156">
        <v>5146251.28</v>
      </c>
      <c r="K201" s="156">
        <v>5146251.28</v>
      </c>
      <c r="L201" s="156">
        <f t="shared" si="4"/>
        <v>0</v>
      </c>
      <c r="M201" s="157"/>
    </row>
    <row r="202" spans="1:13" s="36" customFormat="1" x14ac:dyDescent="0.2">
      <c r="A202" s="147">
        <v>186</v>
      </c>
      <c r="B202" s="59" t="s">
        <v>279</v>
      </c>
      <c r="C202" s="79">
        <v>4277</v>
      </c>
      <c r="D202" s="52"/>
      <c r="E202" s="80"/>
      <c r="F202" s="80"/>
      <c r="G202" s="148">
        <v>3076927.92</v>
      </c>
      <c r="H202" s="156">
        <v>4361621.04</v>
      </c>
      <c r="I202" s="148">
        <v>4361621.04</v>
      </c>
      <c r="J202" s="156">
        <v>4361621.04</v>
      </c>
      <c r="K202" s="156">
        <v>4361621.04</v>
      </c>
      <c r="L202" s="156">
        <f t="shared" si="4"/>
        <v>0</v>
      </c>
      <c r="M202" s="157"/>
    </row>
    <row r="203" spans="1:13" s="36" customFormat="1" x14ac:dyDescent="0.2">
      <c r="A203" s="147">
        <v>187</v>
      </c>
      <c r="B203" s="60" t="s">
        <v>318</v>
      </c>
      <c r="C203" s="79"/>
      <c r="D203" s="52"/>
      <c r="E203" s="80"/>
      <c r="F203" s="80"/>
      <c r="G203" s="148">
        <v>3699639.52</v>
      </c>
      <c r="H203" s="156">
        <v>5244330.0599999996</v>
      </c>
      <c r="I203" s="148">
        <v>5244330.0599999996</v>
      </c>
      <c r="J203" s="156">
        <v>5244330.0599999996</v>
      </c>
      <c r="K203" s="156">
        <v>5244330.0599999996</v>
      </c>
      <c r="L203" s="156">
        <f t="shared" si="4"/>
        <v>0</v>
      </c>
      <c r="M203" s="157"/>
    </row>
    <row r="204" spans="1:13" s="36" customFormat="1" ht="25.5" x14ac:dyDescent="0.2">
      <c r="A204" s="147">
        <v>188</v>
      </c>
      <c r="B204" s="61" t="s">
        <v>58</v>
      </c>
      <c r="C204" s="152">
        <v>862.8</v>
      </c>
      <c r="D204" s="52"/>
      <c r="E204" s="152"/>
      <c r="F204" s="152"/>
      <c r="G204" s="148">
        <v>2629044.75</v>
      </c>
      <c r="H204" s="156">
        <v>3605244.52</v>
      </c>
      <c r="I204" s="148">
        <v>3605244.52</v>
      </c>
      <c r="J204" s="156">
        <v>3605244.52</v>
      </c>
      <c r="K204" s="156">
        <v>4897386.01</v>
      </c>
      <c r="L204" s="156">
        <f t="shared" si="4"/>
        <v>1292141.4899999998</v>
      </c>
      <c r="M204" s="157" t="s">
        <v>735</v>
      </c>
    </row>
    <row r="205" spans="1:13" s="36" customFormat="1" x14ac:dyDescent="0.2">
      <c r="A205" s="147">
        <v>189</v>
      </c>
      <c r="B205" s="61" t="s">
        <v>316</v>
      </c>
      <c r="C205" s="152"/>
      <c r="D205" s="52"/>
      <c r="E205" s="152"/>
      <c r="F205" s="152"/>
      <c r="G205" s="148"/>
      <c r="H205" s="156"/>
      <c r="I205" s="148">
        <v>0</v>
      </c>
      <c r="J205" s="156">
        <v>2964624.36</v>
      </c>
      <c r="K205" s="156">
        <v>2964624.36</v>
      </c>
      <c r="L205" s="156">
        <f t="shared" si="4"/>
        <v>0</v>
      </c>
      <c r="M205" s="157"/>
    </row>
    <row r="206" spans="1:13" s="36" customFormat="1" x14ac:dyDescent="0.2">
      <c r="A206" s="147">
        <v>190</v>
      </c>
      <c r="B206" s="61" t="s">
        <v>317</v>
      </c>
      <c r="C206" s="152"/>
      <c r="D206" s="52"/>
      <c r="E206" s="152"/>
      <c r="F206" s="152"/>
      <c r="G206" s="148"/>
      <c r="H206" s="156"/>
      <c r="I206" s="148">
        <v>0</v>
      </c>
      <c r="J206" s="156">
        <v>5920100.9299999997</v>
      </c>
      <c r="K206" s="156">
        <v>5920100.9299999997</v>
      </c>
      <c r="L206" s="156">
        <f t="shared" si="4"/>
        <v>0</v>
      </c>
      <c r="M206" s="157"/>
    </row>
    <row r="207" spans="1:13" s="36" customFormat="1" ht="30" customHeight="1" x14ac:dyDescent="0.2">
      <c r="A207" s="237" t="s">
        <v>137</v>
      </c>
      <c r="B207" s="237"/>
      <c r="C207" s="146">
        <v>16294.9</v>
      </c>
      <c r="D207" s="70"/>
      <c r="E207" s="51"/>
      <c r="F207" s="51"/>
      <c r="G207" s="146">
        <f>SUM(G195:G204)</f>
        <v>33212698.000000004</v>
      </c>
      <c r="H207" s="146">
        <f>SUM(H195:H204)</f>
        <v>46148944.63000001</v>
      </c>
      <c r="I207" s="146">
        <f>SUM(I195:I206)</f>
        <v>46148944.63000001</v>
      </c>
      <c r="J207" s="146">
        <f>SUM(J195:J206)</f>
        <v>55033669.920000009</v>
      </c>
      <c r="K207" s="146">
        <f>SUM(K195:K206)</f>
        <v>63377847.759999998</v>
      </c>
      <c r="L207" s="146">
        <f>SUM(L195:L206)</f>
        <v>8344177.8399999999</v>
      </c>
      <c r="M207" s="157"/>
    </row>
    <row r="208" spans="1:13" s="36" customFormat="1" x14ac:dyDescent="0.2">
      <c r="A208" s="205" t="s">
        <v>662</v>
      </c>
      <c r="B208" s="208"/>
      <c r="C208" s="208"/>
      <c r="D208" s="208"/>
      <c r="E208" s="208"/>
      <c r="F208" s="208"/>
      <c r="G208" s="208"/>
      <c r="H208" s="208"/>
      <c r="I208" s="208"/>
      <c r="J208" s="208"/>
      <c r="K208" s="208"/>
      <c r="L208" s="208"/>
      <c r="M208" s="209"/>
    </row>
    <row r="209" spans="1:13" s="36" customFormat="1" x14ac:dyDescent="0.2">
      <c r="A209" s="147">
        <v>191</v>
      </c>
      <c r="B209" s="62" t="s">
        <v>268</v>
      </c>
      <c r="C209" s="79">
        <v>4065.4</v>
      </c>
      <c r="D209" s="52"/>
      <c r="E209" s="80"/>
      <c r="F209" s="80"/>
      <c r="G209" s="156">
        <v>2452557.46</v>
      </c>
      <c r="H209" s="156">
        <v>3869638.2</v>
      </c>
      <c r="I209" s="148">
        <v>3869638.2</v>
      </c>
      <c r="J209" s="156">
        <v>3869638.2</v>
      </c>
      <c r="K209" s="156">
        <v>3869638.2</v>
      </c>
      <c r="L209" s="156">
        <f>K209-J209</f>
        <v>0</v>
      </c>
      <c r="M209" s="157"/>
    </row>
    <row r="210" spans="1:13" s="36" customFormat="1" x14ac:dyDescent="0.2">
      <c r="A210" s="147">
        <v>192</v>
      </c>
      <c r="B210" s="62" t="s">
        <v>280</v>
      </c>
      <c r="C210" s="79">
        <v>1546</v>
      </c>
      <c r="D210" s="52"/>
      <c r="E210" s="80"/>
      <c r="F210" s="80"/>
      <c r="G210" s="148">
        <v>1965815.06</v>
      </c>
      <c r="H210" s="156">
        <v>2786591.23</v>
      </c>
      <c r="I210" s="148">
        <v>2786591.23</v>
      </c>
      <c r="J210" s="156">
        <v>2786591.23</v>
      </c>
      <c r="K210" s="156">
        <v>2786591.23</v>
      </c>
      <c r="L210" s="156">
        <f>K210-J210</f>
        <v>0</v>
      </c>
      <c r="M210" s="157"/>
    </row>
    <row r="211" spans="1:13" s="36" customFormat="1" ht="25.5" x14ac:dyDescent="0.2">
      <c r="A211" s="147"/>
      <c r="B211" s="62" t="s">
        <v>751</v>
      </c>
      <c r="C211" s="79"/>
      <c r="D211" s="52"/>
      <c r="E211" s="80"/>
      <c r="F211" s="80"/>
      <c r="G211" s="148"/>
      <c r="H211" s="156"/>
      <c r="I211" s="148"/>
      <c r="J211" s="156">
        <v>0</v>
      </c>
      <c r="K211" s="156">
        <v>5118588.96</v>
      </c>
      <c r="L211" s="156">
        <f>K211-J211</f>
        <v>5118588.96</v>
      </c>
      <c r="M211" s="157" t="s">
        <v>755</v>
      </c>
    </row>
    <row r="212" spans="1:13" s="36" customFormat="1" ht="33.75" customHeight="1" x14ac:dyDescent="0.2">
      <c r="A212" s="237" t="s">
        <v>665</v>
      </c>
      <c r="B212" s="237"/>
      <c r="C212" s="146">
        <v>5611.4</v>
      </c>
      <c r="D212" s="70"/>
      <c r="E212" s="51"/>
      <c r="F212" s="51"/>
      <c r="G212" s="146">
        <f>SUM(G209:G210)</f>
        <v>4418372.5199999996</v>
      </c>
      <c r="H212" s="146">
        <f>SUM(H209:H210)</f>
        <v>6656229.4299999997</v>
      </c>
      <c r="I212" s="146">
        <f>SUM(I209:I210)</f>
        <v>6656229.4299999997</v>
      </c>
      <c r="J212" s="146">
        <f>SUM(J209:J211)</f>
        <v>6656229.4299999997</v>
      </c>
      <c r="K212" s="146">
        <f>SUM(K209:K211)</f>
        <v>11774818.390000001</v>
      </c>
      <c r="L212" s="146">
        <f>SUM(L209:L211)</f>
        <v>5118588.96</v>
      </c>
      <c r="M212" s="157"/>
    </row>
    <row r="213" spans="1:13" s="36" customFormat="1" x14ac:dyDescent="0.2">
      <c r="A213" s="210" t="s">
        <v>179</v>
      </c>
      <c r="B213" s="211"/>
      <c r="C213" s="211"/>
      <c r="D213" s="211"/>
      <c r="E213" s="211"/>
      <c r="F213" s="211"/>
      <c r="G213" s="211"/>
      <c r="H213" s="211"/>
      <c r="I213" s="211"/>
      <c r="J213" s="211"/>
      <c r="K213" s="211"/>
      <c r="L213" s="211"/>
      <c r="M213" s="212"/>
    </row>
    <row r="214" spans="1:13" s="36" customFormat="1" x14ac:dyDescent="0.2">
      <c r="A214" s="64">
        <v>193</v>
      </c>
      <c r="B214" s="154" t="s">
        <v>283</v>
      </c>
      <c r="C214" s="146">
        <v>702.8</v>
      </c>
      <c r="D214" s="52"/>
      <c r="E214" s="146"/>
      <c r="F214" s="146"/>
      <c r="G214" s="148">
        <v>3870579.96</v>
      </c>
      <c r="H214" s="156">
        <v>5486642.3399999999</v>
      </c>
      <c r="I214" s="148">
        <v>5486642.3399999999</v>
      </c>
      <c r="J214" s="156">
        <v>5486642.3399999999</v>
      </c>
      <c r="K214" s="156">
        <v>5486642.3399999999</v>
      </c>
      <c r="L214" s="156">
        <f>K214-J214</f>
        <v>0</v>
      </c>
      <c r="M214" s="157"/>
    </row>
    <row r="215" spans="1:13" s="36" customFormat="1" ht="25.5" x14ac:dyDescent="0.2">
      <c r="A215" s="64">
        <v>194</v>
      </c>
      <c r="B215" s="154" t="s">
        <v>613</v>
      </c>
      <c r="C215" s="146"/>
      <c r="D215" s="52"/>
      <c r="E215" s="146"/>
      <c r="F215" s="146"/>
      <c r="G215" s="148">
        <v>2593183.13</v>
      </c>
      <c r="H215" s="156">
        <v>3556066.98</v>
      </c>
      <c r="I215" s="148">
        <v>3556066.98</v>
      </c>
      <c r="J215" s="156">
        <v>3556066.98</v>
      </c>
      <c r="K215" s="156">
        <v>4265993.01</v>
      </c>
      <c r="L215" s="156">
        <f>K215-J215</f>
        <v>709926.0299999998</v>
      </c>
      <c r="M215" s="157" t="s">
        <v>735</v>
      </c>
    </row>
    <row r="216" spans="1:13" s="36" customFormat="1" ht="25.5" x14ac:dyDescent="0.2">
      <c r="A216" s="64">
        <v>195</v>
      </c>
      <c r="B216" s="154" t="s">
        <v>614</v>
      </c>
      <c r="C216" s="146">
        <v>1798.2</v>
      </c>
      <c r="D216" s="52"/>
      <c r="E216" s="146"/>
      <c r="F216" s="146"/>
      <c r="G216" s="148">
        <v>1599234.6</v>
      </c>
      <c r="H216" s="156">
        <v>2193051.96</v>
      </c>
      <c r="I216" s="148">
        <v>2193051.96</v>
      </c>
      <c r="J216" s="156">
        <v>2193051.96</v>
      </c>
      <c r="K216" s="156">
        <v>3028297.34</v>
      </c>
      <c r="L216" s="156">
        <f>K216-J216</f>
        <v>835245.37999999989</v>
      </c>
      <c r="M216" s="157" t="s">
        <v>735</v>
      </c>
    </row>
    <row r="217" spans="1:13" s="36" customFormat="1" ht="33.75" customHeight="1" x14ac:dyDescent="0.2">
      <c r="A217" s="262" t="s">
        <v>180</v>
      </c>
      <c r="B217" s="262"/>
      <c r="C217" s="150">
        <v>2501</v>
      </c>
      <c r="D217" s="65"/>
      <c r="E217" s="146"/>
      <c r="F217" s="146"/>
      <c r="G217" s="150">
        <f t="shared" ref="G217:L217" si="5">SUM(G214:G216)</f>
        <v>8062997.6899999995</v>
      </c>
      <c r="H217" s="150">
        <f t="shared" si="5"/>
        <v>11235761.280000001</v>
      </c>
      <c r="I217" s="150">
        <f t="shared" si="5"/>
        <v>11235761.280000001</v>
      </c>
      <c r="J217" s="150">
        <f t="shared" si="5"/>
        <v>11235761.280000001</v>
      </c>
      <c r="K217" s="150">
        <f t="shared" si="5"/>
        <v>12780932.689999999</v>
      </c>
      <c r="L217" s="150">
        <f t="shared" si="5"/>
        <v>1545171.4099999997</v>
      </c>
      <c r="M217" s="157"/>
    </row>
    <row r="218" spans="1:13" s="36" customFormat="1" x14ac:dyDescent="0.2">
      <c r="A218" s="205" t="s">
        <v>178</v>
      </c>
      <c r="B218" s="208"/>
      <c r="C218" s="208"/>
      <c r="D218" s="208"/>
      <c r="E218" s="208"/>
      <c r="F218" s="208"/>
      <c r="G218" s="208"/>
      <c r="H218" s="208"/>
      <c r="I218" s="208"/>
      <c r="J218" s="208"/>
      <c r="K218" s="208"/>
      <c r="L218" s="208"/>
      <c r="M218" s="209"/>
    </row>
    <row r="219" spans="1:13" s="36" customFormat="1" x14ac:dyDescent="0.2">
      <c r="A219" s="147">
        <v>196</v>
      </c>
      <c r="B219" s="66" t="s">
        <v>600</v>
      </c>
      <c r="C219" s="146">
        <v>622.20000000000005</v>
      </c>
      <c r="D219" s="52"/>
      <c r="E219" s="146"/>
      <c r="F219" s="146"/>
      <c r="G219" s="148">
        <v>2713852.65</v>
      </c>
      <c r="H219" s="156">
        <v>3721542.72</v>
      </c>
      <c r="I219" s="148">
        <v>3721542.72</v>
      </c>
      <c r="J219" s="156">
        <v>3721542.72</v>
      </c>
      <c r="K219" s="156">
        <v>3721542.72</v>
      </c>
      <c r="L219" s="156">
        <f t="shared" ref="L219:L226" si="6">K219-J219</f>
        <v>0</v>
      </c>
      <c r="M219" s="157"/>
    </row>
    <row r="220" spans="1:13" s="36" customFormat="1" x14ac:dyDescent="0.2">
      <c r="A220" s="147">
        <v>197</v>
      </c>
      <c r="B220" s="66" t="s">
        <v>601</v>
      </c>
      <c r="C220" s="146"/>
      <c r="D220" s="52"/>
      <c r="E220" s="146"/>
      <c r="F220" s="146"/>
      <c r="G220" s="148">
        <v>2507890.62</v>
      </c>
      <c r="H220" s="156">
        <v>3439104.21</v>
      </c>
      <c r="I220" s="148">
        <v>3439104.21</v>
      </c>
      <c r="J220" s="156">
        <v>3439104.21</v>
      </c>
      <c r="K220" s="156">
        <v>3439104.21</v>
      </c>
      <c r="L220" s="156">
        <f t="shared" si="6"/>
        <v>0</v>
      </c>
      <c r="M220" s="157"/>
    </row>
    <row r="221" spans="1:13" s="36" customFormat="1" x14ac:dyDescent="0.2">
      <c r="A221" s="147">
        <v>198</v>
      </c>
      <c r="B221" s="66" t="s">
        <v>603</v>
      </c>
      <c r="C221" s="146"/>
      <c r="D221" s="52"/>
      <c r="E221" s="146"/>
      <c r="F221" s="146"/>
      <c r="G221" s="148">
        <v>2083851.14</v>
      </c>
      <c r="H221" s="156">
        <v>2857613.16</v>
      </c>
      <c r="I221" s="148">
        <v>2857613.16</v>
      </c>
      <c r="J221" s="156">
        <v>2857613.16</v>
      </c>
      <c r="K221" s="156">
        <v>2857613.16</v>
      </c>
      <c r="L221" s="156">
        <f t="shared" si="6"/>
        <v>0</v>
      </c>
      <c r="M221" s="157"/>
    </row>
    <row r="222" spans="1:13" s="36" customFormat="1" x14ac:dyDescent="0.2">
      <c r="A222" s="147">
        <v>199</v>
      </c>
      <c r="B222" s="66" t="s">
        <v>604</v>
      </c>
      <c r="C222" s="146"/>
      <c r="D222" s="52"/>
      <c r="E222" s="146"/>
      <c r="F222" s="146"/>
      <c r="G222" s="148">
        <v>2520006.0299999998</v>
      </c>
      <c r="H222" s="156">
        <v>3455718.24</v>
      </c>
      <c r="I222" s="148">
        <v>3455718.24</v>
      </c>
      <c r="J222" s="156">
        <v>3455718.24</v>
      </c>
      <c r="K222" s="156">
        <v>3455718.24</v>
      </c>
      <c r="L222" s="156">
        <f t="shared" si="6"/>
        <v>0</v>
      </c>
      <c r="M222" s="157"/>
    </row>
    <row r="223" spans="1:13" s="36" customFormat="1" x14ac:dyDescent="0.2">
      <c r="A223" s="147">
        <v>200</v>
      </c>
      <c r="B223" s="66" t="s">
        <v>605</v>
      </c>
      <c r="C223" s="146"/>
      <c r="D223" s="52"/>
      <c r="E223" s="146"/>
      <c r="F223" s="146"/>
      <c r="G223" s="148">
        <v>1437695.75</v>
      </c>
      <c r="H223" s="156">
        <v>1971531.56</v>
      </c>
      <c r="I223" s="148">
        <v>1971531.56</v>
      </c>
      <c r="J223" s="156">
        <v>1971531.56</v>
      </c>
      <c r="K223" s="156">
        <v>1971531.56</v>
      </c>
      <c r="L223" s="156">
        <f t="shared" si="6"/>
        <v>0</v>
      </c>
      <c r="M223" s="157"/>
    </row>
    <row r="224" spans="1:13" s="36" customFormat="1" x14ac:dyDescent="0.2">
      <c r="A224" s="147">
        <v>201</v>
      </c>
      <c r="B224" s="66" t="s">
        <v>606</v>
      </c>
      <c r="C224" s="146"/>
      <c r="D224" s="52"/>
      <c r="E224" s="146"/>
      <c r="F224" s="146"/>
      <c r="G224" s="148">
        <v>1449811.16</v>
      </c>
      <c r="H224" s="156">
        <v>1988145.59</v>
      </c>
      <c r="I224" s="148">
        <v>1988145.59</v>
      </c>
      <c r="J224" s="156">
        <v>1988145.59</v>
      </c>
      <c r="K224" s="156">
        <v>1988145.59</v>
      </c>
      <c r="L224" s="156">
        <f t="shared" si="6"/>
        <v>0</v>
      </c>
      <c r="M224" s="157"/>
    </row>
    <row r="225" spans="1:13" s="36" customFormat="1" x14ac:dyDescent="0.2">
      <c r="A225" s="147">
        <v>202</v>
      </c>
      <c r="B225" s="66" t="s">
        <v>607</v>
      </c>
      <c r="C225" s="146"/>
      <c r="D225" s="52"/>
      <c r="E225" s="146"/>
      <c r="F225" s="146"/>
      <c r="G225" s="148">
        <v>2305967.06</v>
      </c>
      <c r="H225" s="156">
        <v>3162203.71</v>
      </c>
      <c r="I225" s="148">
        <v>3162203.71</v>
      </c>
      <c r="J225" s="156">
        <v>3162203.71</v>
      </c>
      <c r="K225" s="156">
        <v>3162203.71</v>
      </c>
      <c r="L225" s="156">
        <f t="shared" si="6"/>
        <v>0</v>
      </c>
      <c r="M225" s="157"/>
    </row>
    <row r="226" spans="1:13" s="36" customFormat="1" x14ac:dyDescent="0.2">
      <c r="A226" s="147">
        <v>203</v>
      </c>
      <c r="B226" s="66" t="s">
        <v>612</v>
      </c>
      <c r="C226" s="146"/>
      <c r="D226" s="52"/>
      <c r="E226" s="146"/>
      <c r="F226" s="146"/>
      <c r="G226" s="148">
        <v>1187310.54</v>
      </c>
      <c r="H226" s="156">
        <v>1628174.94</v>
      </c>
      <c r="I226" s="148">
        <v>1628174.94</v>
      </c>
      <c r="J226" s="156">
        <v>1628174.94</v>
      </c>
      <c r="K226" s="156">
        <v>1628174.94</v>
      </c>
      <c r="L226" s="156">
        <f t="shared" si="6"/>
        <v>0</v>
      </c>
      <c r="M226" s="157"/>
    </row>
    <row r="227" spans="1:13" s="36" customFormat="1" ht="33.75" customHeight="1" x14ac:dyDescent="0.2">
      <c r="A227" s="237" t="s">
        <v>177</v>
      </c>
      <c r="B227" s="237"/>
      <c r="C227" s="146">
        <v>622.20000000000005</v>
      </c>
      <c r="D227" s="70"/>
      <c r="E227" s="146"/>
      <c r="F227" s="146"/>
      <c r="G227" s="146">
        <f t="shared" ref="G227:L227" si="7">SUM(G219:G226)</f>
        <v>16206384.949999999</v>
      </c>
      <c r="H227" s="146">
        <f t="shared" si="7"/>
        <v>22224034.130000003</v>
      </c>
      <c r="I227" s="146">
        <f t="shared" si="7"/>
        <v>22224034.130000003</v>
      </c>
      <c r="J227" s="146">
        <f t="shared" si="7"/>
        <v>22224034.130000003</v>
      </c>
      <c r="K227" s="146">
        <f t="shared" si="7"/>
        <v>22224034.130000003</v>
      </c>
      <c r="L227" s="146">
        <f t="shared" si="7"/>
        <v>0</v>
      </c>
      <c r="M227" s="157"/>
    </row>
    <row r="228" spans="1:13" s="36" customFormat="1" x14ac:dyDescent="0.2">
      <c r="A228" s="274" t="s">
        <v>181</v>
      </c>
      <c r="B228" s="275"/>
      <c r="C228" s="275"/>
      <c r="D228" s="275"/>
      <c r="E228" s="275"/>
      <c r="F228" s="275"/>
      <c r="G228" s="275"/>
      <c r="H228" s="275"/>
      <c r="I228" s="275"/>
      <c r="J228" s="275"/>
      <c r="K228" s="275"/>
      <c r="L228" s="275"/>
      <c r="M228" s="276"/>
    </row>
    <row r="229" spans="1:13" s="36" customFormat="1" x14ac:dyDescent="0.2">
      <c r="A229" s="147">
        <v>204</v>
      </c>
      <c r="B229" s="154" t="s">
        <v>618</v>
      </c>
      <c r="C229" s="146">
        <v>924.1</v>
      </c>
      <c r="D229" s="52"/>
      <c r="E229" s="146"/>
      <c r="F229" s="146"/>
      <c r="G229" s="148">
        <v>1592369.2</v>
      </c>
      <c r="H229" s="156">
        <v>2183637.34</v>
      </c>
      <c r="I229" s="148">
        <v>2183637.34</v>
      </c>
      <c r="J229" s="156">
        <v>2183637.34</v>
      </c>
      <c r="K229" s="156">
        <v>2183637.34</v>
      </c>
      <c r="L229" s="156">
        <f>K229-J229</f>
        <v>0</v>
      </c>
      <c r="M229" s="157"/>
    </row>
    <row r="230" spans="1:13" s="36" customFormat="1" x14ac:dyDescent="0.2">
      <c r="A230" s="147">
        <v>205</v>
      </c>
      <c r="B230" s="154" t="s">
        <v>619</v>
      </c>
      <c r="C230" s="146"/>
      <c r="D230" s="52"/>
      <c r="E230" s="146"/>
      <c r="F230" s="146"/>
      <c r="G230" s="148">
        <v>1198618.25</v>
      </c>
      <c r="H230" s="156">
        <v>1643681.37</v>
      </c>
      <c r="I230" s="148">
        <v>1643681.37</v>
      </c>
      <c r="J230" s="156">
        <v>1643681.37</v>
      </c>
      <c r="K230" s="156">
        <v>1643681.37</v>
      </c>
      <c r="L230" s="156">
        <f>K230-J230</f>
        <v>0</v>
      </c>
      <c r="M230" s="157"/>
    </row>
    <row r="231" spans="1:13" s="36" customFormat="1" x14ac:dyDescent="0.2">
      <c r="A231" s="147">
        <v>206</v>
      </c>
      <c r="B231" s="154" t="s">
        <v>620</v>
      </c>
      <c r="C231" s="146"/>
      <c r="D231" s="52"/>
      <c r="E231" s="146"/>
      <c r="F231" s="146"/>
      <c r="G231" s="148">
        <v>1461522.73</v>
      </c>
      <c r="H231" s="156">
        <v>2004205.82</v>
      </c>
      <c r="I231" s="148">
        <v>2004205.82</v>
      </c>
      <c r="J231" s="156">
        <v>2004205.82</v>
      </c>
      <c r="K231" s="156">
        <v>2004205.82</v>
      </c>
      <c r="L231" s="156">
        <f>K231-J231</f>
        <v>0</v>
      </c>
      <c r="M231" s="157"/>
    </row>
    <row r="232" spans="1:13" s="36" customFormat="1" x14ac:dyDescent="0.2">
      <c r="A232" s="147">
        <v>207</v>
      </c>
      <c r="B232" s="154" t="s">
        <v>133</v>
      </c>
      <c r="C232" s="146"/>
      <c r="D232" s="52"/>
      <c r="E232" s="146"/>
      <c r="F232" s="146"/>
      <c r="G232" s="148"/>
      <c r="H232" s="156"/>
      <c r="I232" s="148">
        <v>11414345.689999999</v>
      </c>
      <c r="J232" s="156">
        <v>11414345.689999999</v>
      </c>
      <c r="K232" s="156">
        <v>11414345.689999999</v>
      </c>
      <c r="L232" s="156">
        <f>K232-J232</f>
        <v>0</v>
      </c>
      <c r="M232" s="157"/>
    </row>
    <row r="233" spans="1:13" s="36" customFormat="1" ht="33.75" customHeight="1" x14ac:dyDescent="0.2">
      <c r="A233" s="277" t="s">
        <v>214</v>
      </c>
      <c r="B233" s="277"/>
      <c r="C233" s="146">
        <v>924.1</v>
      </c>
      <c r="D233" s="146"/>
      <c r="E233" s="146"/>
      <c r="F233" s="146"/>
      <c r="G233" s="146">
        <f>SUM(G229:G231)</f>
        <v>4252510.18</v>
      </c>
      <c r="H233" s="146">
        <f>SUM(H229:H232)</f>
        <v>5831524.5300000003</v>
      </c>
      <c r="I233" s="146">
        <f>SUM(I229:I232)</f>
        <v>17245870.219999999</v>
      </c>
      <c r="J233" s="146">
        <f>SUM(J229:J232)</f>
        <v>17245870.219999999</v>
      </c>
      <c r="K233" s="146">
        <f>SUM(K229:K232)</f>
        <v>17245870.219999999</v>
      </c>
      <c r="L233" s="146">
        <f>SUM(L229:L232)</f>
        <v>0</v>
      </c>
      <c r="M233" s="157"/>
    </row>
    <row r="234" spans="1:13" s="36" customFormat="1" x14ac:dyDescent="0.2">
      <c r="A234" s="274" t="s">
        <v>698</v>
      </c>
      <c r="B234" s="275"/>
      <c r="C234" s="275"/>
      <c r="D234" s="275"/>
      <c r="E234" s="275"/>
      <c r="F234" s="275"/>
      <c r="G234" s="275"/>
      <c r="H234" s="275"/>
      <c r="I234" s="275"/>
      <c r="J234" s="275"/>
      <c r="K234" s="275"/>
      <c r="L234" s="275"/>
      <c r="M234" s="276"/>
    </row>
    <row r="235" spans="1:13" s="36" customFormat="1" x14ac:dyDescent="0.2">
      <c r="A235" s="147">
        <v>208</v>
      </c>
      <c r="B235" s="154" t="s">
        <v>700</v>
      </c>
      <c r="C235" s="146"/>
      <c r="D235" s="146"/>
      <c r="E235" s="146"/>
      <c r="F235" s="146"/>
      <c r="G235" s="146">
        <v>2500207.4300000002</v>
      </c>
      <c r="H235" s="146">
        <v>3544105.56</v>
      </c>
      <c r="I235" s="148">
        <v>3544105.56</v>
      </c>
      <c r="J235" s="146">
        <v>3544105.56</v>
      </c>
      <c r="K235" s="146">
        <v>3544105.56</v>
      </c>
      <c r="L235" s="156">
        <f>K235-J235</f>
        <v>0</v>
      </c>
      <c r="M235" s="157"/>
    </row>
    <row r="236" spans="1:13" s="36" customFormat="1" ht="33.75" customHeight="1" x14ac:dyDescent="0.2">
      <c r="A236" s="274" t="s">
        <v>699</v>
      </c>
      <c r="B236" s="276"/>
      <c r="C236" s="146"/>
      <c r="D236" s="146"/>
      <c r="E236" s="146"/>
      <c r="F236" s="146"/>
      <c r="G236" s="146">
        <f t="shared" ref="G236:L236" si="8">SUM(G235)</f>
        <v>2500207.4300000002</v>
      </c>
      <c r="H236" s="146">
        <f t="shared" si="8"/>
        <v>3544105.56</v>
      </c>
      <c r="I236" s="146">
        <f t="shared" si="8"/>
        <v>3544105.56</v>
      </c>
      <c r="J236" s="146">
        <f t="shared" si="8"/>
        <v>3544105.56</v>
      </c>
      <c r="K236" s="146">
        <f t="shared" si="8"/>
        <v>3544105.56</v>
      </c>
      <c r="L236" s="146">
        <f t="shared" si="8"/>
        <v>0</v>
      </c>
      <c r="M236" s="157"/>
    </row>
    <row r="237" spans="1:13" s="36" customFormat="1" x14ac:dyDescent="0.2">
      <c r="A237" s="205" t="s">
        <v>202</v>
      </c>
      <c r="B237" s="208"/>
      <c r="C237" s="208"/>
      <c r="D237" s="208"/>
      <c r="E237" s="208"/>
      <c r="F237" s="208"/>
      <c r="G237" s="208"/>
      <c r="H237" s="208"/>
      <c r="I237" s="208"/>
      <c r="J237" s="208"/>
      <c r="K237" s="208"/>
      <c r="L237" s="208"/>
      <c r="M237" s="209"/>
    </row>
    <row r="238" spans="1:13" s="36" customFormat="1" ht="25.5" x14ac:dyDescent="0.2">
      <c r="A238" s="147">
        <v>209</v>
      </c>
      <c r="B238" s="154" t="s">
        <v>621</v>
      </c>
      <c r="C238" s="146">
        <v>961.6</v>
      </c>
      <c r="D238" s="52"/>
      <c r="E238" s="146"/>
      <c r="F238" s="146"/>
      <c r="G238" s="148">
        <v>2435601.98</v>
      </c>
      <c r="H238" s="156">
        <v>3339973.83</v>
      </c>
      <c r="I238" s="148">
        <v>3339973.83</v>
      </c>
      <c r="J238" s="156">
        <v>3339973.83</v>
      </c>
      <c r="K238" s="156">
        <v>2905338.82</v>
      </c>
      <c r="L238" s="156">
        <f t="shared" ref="L238:L249" si="9">K238-J238</f>
        <v>-434635.01000000024</v>
      </c>
      <c r="M238" s="157" t="s">
        <v>735</v>
      </c>
    </row>
    <row r="239" spans="1:13" s="36" customFormat="1" x14ac:dyDescent="0.2">
      <c r="A239" s="147">
        <v>210</v>
      </c>
      <c r="B239" s="154" t="s">
        <v>324</v>
      </c>
      <c r="C239" s="146">
        <v>964.1</v>
      </c>
      <c r="D239" s="52"/>
      <c r="E239" s="146"/>
      <c r="F239" s="146"/>
      <c r="G239" s="148">
        <v>3256008.38</v>
      </c>
      <c r="H239" s="156">
        <v>4615472</v>
      </c>
      <c r="I239" s="148">
        <v>4615472</v>
      </c>
      <c r="J239" s="156">
        <v>4615472</v>
      </c>
      <c r="K239" s="156">
        <v>4615472</v>
      </c>
      <c r="L239" s="156">
        <f t="shared" si="9"/>
        <v>0</v>
      </c>
      <c r="M239" s="157"/>
    </row>
    <row r="240" spans="1:13" s="36" customFormat="1" x14ac:dyDescent="0.2">
      <c r="A240" s="147">
        <v>211</v>
      </c>
      <c r="B240" s="154" t="s">
        <v>623</v>
      </c>
      <c r="C240" s="146">
        <v>961.6</v>
      </c>
      <c r="D240" s="52"/>
      <c r="E240" s="146"/>
      <c r="F240" s="146"/>
      <c r="G240" s="148">
        <v>2645506.7999999998</v>
      </c>
      <c r="H240" s="156">
        <v>3750071.01</v>
      </c>
      <c r="I240" s="148">
        <v>3750071.01</v>
      </c>
      <c r="J240" s="156">
        <v>3750071.01</v>
      </c>
      <c r="K240" s="156">
        <v>3750071.01</v>
      </c>
      <c r="L240" s="156">
        <f t="shared" si="9"/>
        <v>0</v>
      </c>
      <c r="M240" s="157"/>
    </row>
    <row r="241" spans="1:13" s="36" customFormat="1" ht="25.5" x14ac:dyDescent="0.2">
      <c r="A241" s="147">
        <v>212</v>
      </c>
      <c r="B241" s="154" t="s">
        <v>284</v>
      </c>
      <c r="C241" s="146">
        <v>1676.6</v>
      </c>
      <c r="D241" s="52"/>
      <c r="E241" s="146"/>
      <c r="F241" s="146"/>
      <c r="G241" s="148">
        <v>1780965.8</v>
      </c>
      <c r="H241" s="156">
        <v>2442262.41</v>
      </c>
      <c r="I241" s="148">
        <v>2442262.41</v>
      </c>
      <c r="J241" s="156">
        <v>2442262.41</v>
      </c>
      <c r="K241" s="156">
        <v>2679571.81</v>
      </c>
      <c r="L241" s="156">
        <f t="shared" si="9"/>
        <v>237309.39999999991</v>
      </c>
      <c r="M241" s="157" t="s">
        <v>735</v>
      </c>
    </row>
    <row r="242" spans="1:13" s="36" customFormat="1" ht="25.5" x14ac:dyDescent="0.2">
      <c r="A242" s="147">
        <v>213</v>
      </c>
      <c r="B242" s="154" t="s">
        <v>624</v>
      </c>
      <c r="C242" s="146">
        <v>1295.5999999999999</v>
      </c>
      <c r="D242" s="52"/>
      <c r="E242" s="146"/>
      <c r="F242" s="146"/>
      <c r="G242" s="148">
        <v>1724427.21</v>
      </c>
      <c r="H242" s="156">
        <v>2364730.27</v>
      </c>
      <c r="I242" s="148">
        <v>2364730.27</v>
      </c>
      <c r="J242" s="156">
        <v>2364730.27</v>
      </c>
      <c r="K242" s="156">
        <v>2839932.86</v>
      </c>
      <c r="L242" s="156">
        <f t="shared" si="9"/>
        <v>475202.58999999985</v>
      </c>
      <c r="M242" s="157" t="s">
        <v>735</v>
      </c>
    </row>
    <row r="243" spans="1:13" s="36" customFormat="1" x14ac:dyDescent="0.2">
      <c r="A243" s="147">
        <v>214</v>
      </c>
      <c r="B243" s="154" t="s">
        <v>625</v>
      </c>
      <c r="C243" s="146">
        <v>1545</v>
      </c>
      <c r="D243" s="52"/>
      <c r="E243" s="146"/>
      <c r="F243" s="146"/>
      <c r="G243" s="148">
        <v>2826929.85</v>
      </c>
      <c r="H243" s="156">
        <v>3876607.01</v>
      </c>
      <c r="I243" s="148">
        <v>3876607.01</v>
      </c>
      <c r="J243" s="156">
        <v>3876607.01</v>
      </c>
      <c r="K243" s="156">
        <v>3876607.01</v>
      </c>
      <c r="L243" s="156">
        <f t="shared" si="9"/>
        <v>0</v>
      </c>
      <c r="M243" s="157"/>
    </row>
    <row r="244" spans="1:13" s="36" customFormat="1" x14ac:dyDescent="0.2">
      <c r="A244" s="147">
        <v>215</v>
      </c>
      <c r="B244" s="154" t="s">
        <v>626</v>
      </c>
      <c r="C244" s="146">
        <v>1546.6</v>
      </c>
      <c r="D244" s="52"/>
      <c r="E244" s="146"/>
      <c r="F244" s="146"/>
      <c r="G244" s="148">
        <v>2826929.85</v>
      </c>
      <c r="H244" s="156">
        <v>3876607.01</v>
      </c>
      <c r="I244" s="148">
        <v>3876607.01</v>
      </c>
      <c r="J244" s="156">
        <v>3876607.01</v>
      </c>
      <c r="K244" s="156">
        <v>3876607.01</v>
      </c>
      <c r="L244" s="156">
        <f t="shared" si="9"/>
        <v>0</v>
      </c>
      <c r="M244" s="157"/>
    </row>
    <row r="245" spans="1:13" s="36" customFormat="1" ht="25.5" x14ac:dyDescent="0.2">
      <c r="A245" s="147">
        <v>216</v>
      </c>
      <c r="B245" s="154" t="s">
        <v>329</v>
      </c>
      <c r="C245" s="146">
        <v>208.8</v>
      </c>
      <c r="D245" s="52"/>
      <c r="E245" s="146"/>
      <c r="F245" s="146"/>
      <c r="G245" s="148">
        <v>3170199.9</v>
      </c>
      <c r="H245" s="156">
        <v>4347337.8600000003</v>
      </c>
      <c r="I245" s="148">
        <v>4347337.8600000003</v>
      </c>
      <c r="J245" s="156">
        <v>4347337.8600000003</v>
      </c>
      <c r="K245" s="156">
        <v>5473960.21</v>
      </c>
      <c r="L245" s="156">
        <f t="shared" si="9"/>
        <v>1126622.3499999996</v>
      </c>
      <c r="M245" s="157" t="s">
        <v>735</v>
      </c>
    </row>
    <row r="246" spans="1:13" s="36" customFormat="1" x14ac:dyDescent="0.2">
      <c r="A246" s="147">
        <v>217</v>
      </c>
      <c r="B246" s="154" t="s">
        <v>330</v>
      </c>
      <c r="C246" s="146">
        <v>2138.4</v>
      </c>
      <c r="D246" s="52"/>
      <c r="E246" s="146"/>
      <c r="F246" s="146"/>
      <c r="G246" s="148">
        <v>2826929.85</v>
      </c>
      <c r="H246" s="156">
        <v>3876607.01</v>
      </c>
      <c r="I246" s="148">
        <v>3876607.01</v>
      </c>
      <c r="J246" s="156">
        <v>3876607.01</v>
      </c>
      <c r="K246" s="156">
        <v>3876607.01</v>
      </c>
      <c r="L246" s="156">
        <f t="shared" si="9"/>
        <v>0</v>
      </c>
      <c r="M246" s="157"/>
    </row>
    <row r="247" spans="1:13" s="36" customFormat="1" x14ac:dyDescent="0.2">
      <c r="A247" s="147">
        <v>218</v>
      </c>
      <c r="B247" s="154" t="s">
        <v>227</v>
      </c>
      <c r="C247" s="146"/>
      <c r="D247" s="52"/>
      <c r="E247" s="146"/>
      <c r="F247" s="146"/>
      <c r="G247" s="148">
        <v>84257.18</v>
      </c>
      <c r="H247" s="156">
        <v>129202.09</v>
      </c>
      <c r="I247" s="148">
        <v>129202.09</v>
      </c>
      <c r="J247" s="156">
        <v>129202.09</v>
      </c>
      <c r="K247" s="156">
        <v>129202.09</v>
      </c>
      <c r="L247" s="156">
        <f t="shared" si="9"/>
        <v>0</v>
      </c>
      <c r="M247" s="157"/>
    </row>
    <row r="248" spans="1:13" s="36" customFormat="1" ht="25.5" x14ac:dyDescent="0.2">
      <c r="A248" s="147">
        <v>219</v>
      </c>
      <c r="B248" s="154" t="s">
        <v>285</v>
      </c>
      <c r="C248" s="146">
        <v>375.9</v>
      </c>
      <c r="D248" s="52"/>
      <c r="E248" s="146"/>
      <c r="F248" s="146"/>
      <c r="G248" s="146">
        <v>1809235.1</v>
      </c>
      <c r="H248" s="156">
        <v>2481028.48</v>
      </c>
      <c r="I248" s="146">
        <v>2481028.48</v>
      </c>
      <c r="J248" s="156">
        <v>2481028.48</v>
      </c>
      <c r="K248" s="156">
        <v>4032736.28</v>
      </c>
      <c r="L248" s="156">
        <f t="shared" si="9"/>
        <v>1551707.7999999998</v>
      </c>
      <c r="M248" s="157" t="s">
        <v>735</v>
      </c>
    </row>
    <row r="249" spans="1:13" s="36" customFormat="1" x14ac:dyDescent="0.2">
      <c r="A249" s="147">
        <v>220</v>
      </c>
      <c r="B249" s="154" t="s">
        <v>286</v>
      </c>
      <c r="C249" s="146">
        <v>732.9</v>
      </c>
      <c r="D249" s="52"/>
      <c r="E249" s="146"/>
      <c r="F249" s="146"/>
      <c r="G249" s="146">
        <v>2180774.4500000002</v>
      </c>
      <c r="H249" s="156">
        <v>2990525.4</v>
      </c>
      <c r="I249" s="146">
        <v>2990525.4</v>
      </c>
      <c r="J249" s="156">
        <v>2990525.4</v>
      </c>
      <c r="K249" s="156">
        <v>2990525.4</v>
      </c>
      <c r="L249" s="156">
        <f t="shared" si="9"/>
        <v>0</v>
      </c>
      <c r="M249" s="157"/>
    </row>
    <row r="250" spans="1:13" s="36" customFormat="1" ht="33.75" customHeight="1" x14ac:dyDescent="0.2">
      <c r="A250" s="237" t="s">
        <v>182</v>
      </c>
      <c r="B250" s="237"/>
      <c r="C250" s="146">
        <v>12407.099999999999</v>
      </c>
      <c r="D250" s="70"/>
      <c r="E250" s="51"/>
      <c r="F250" s="51"/>
      <c r="G250" s="146">
        <f t="shared" ref="G250:L250" si="10">SUM(G238:G249)</f>
        <v>27567766.349999998</v>
      </c>
      <c r="H250" s="146">
        <f t="shared" si="10"/>
        <v>38090424.379999995</v>
      </c>
      <c r="I250" s="146">
        <f t="shared" si="10"/>
        <v>38090424.379999995</v>
      </c>
      <c r="J250" s="146">
        <f t="shared" si="10"/>
        <v>38090424.379999995</v>
      </c>
      <c r="K250" s="146">
        <f t="shared" si="10"/>
        <v>41046631.509999998</v>
      </c>
      <c r="L250" s="146">
        <f t="shared" si="10"/>
        <v>2956207.129999999</v>
      </c>
      <c r="M250" s="157"/>
    </row>
    <row r="251" spans="1:13" s="36" customFormat="1" x14ac:dyDescent="0.2">
      <c r="A251" s="210" t="s">
        <v>216</v>
      </c>
      <c r="B251" s="211"/>
      <c r="C251" s="211"/>
      <c r="D251" s="211"/>
      <c r="E251" s="211"/>
      <c r="F251" s="211"/>
      <c r="G251" s="211"/>
      <c r="H251" s="211"/>
      <c r="I251" s="211"/>
      <c r="J251" s="211"/>
      <c r="K251" s="211"/>
      <c r="L251" s="211"/>
      <c r="M251" s="212"/>
    </row>
    <row r="252" spans="1:13" s="36" customFormat="1" x14ac:dyDescent="0.2">
      <c r="A252" s="64">
        <v>221</v>
      </c>
      <c r="B252" s="154" t="s">
        <v>629</v>
      </c>
      <c r="C252" s="146"/>
      <c r="D252" s="52"/>
      <c r="E252" s="146"/>
      <c r="F252" s="146"/>
      <c r="G252" s="148">
        <v>2460640.5099999998</v>
      </c>
      <c r="H252" s="156">
        <v>3374309.49</v>
      </c>
      <c r="I252" s="148">
        <v>3374309.49</v>
      </c>
      <c r="J252" s="156">
        <v>3374309.49</v>
      </c>
      <c r="K252" s="156">
        <v>3374309.49</v>
      </c>
      <c r="L252" s="156">
        <f>K252-J252</f>
        <v>0</v>
      </c>
      <c r="M252" s="157"/>
    </row>
    <row r="253" spans="1:13" s="36" customFormat="1" x14ac:dyDescent="0.2">
      <c r="A253" s="64">
        <v>222</v>
      </c>
      <c r="B253" s="154" t="s">
        <v>708</v>
      </c>
      <c r="C253" s="146"/>
      <c r="D253" s="52"/>
      <c r="E253" s="146"/>
      <c r="F253" s="146"/>
      <c r="G253" s="156">
        <v>2544236.86</v>
      </c>
      <c r="H253" s="156">
        <v>3488946.3</v>
      </c>
      <c r="I253" s="148">
        <v>3488946.3</v>
      </c>
      <c r="J253" s="156">
        <v>3488946.3</v>
      </c>
      <c r="K253" s="156">
        <v>3488946.3</v>
      </c>
      <c r="L253" s="156">
        <f>K253-J253</f>
        <v>0</v>
      </c>
      <c r="M253" s="157"/>
    </row>
    <row r="254" spans="1:13" s="36" customFormat="1" ht="25.5" x14ac:dyDescent="0.2">
      <c r="A254" s="64">
        <v>223</v>
      </c>
      <c r="B254" s="154" t="s">
        <v>709</v>
      </c>
      <c r="C254" s="146"/>
      <c r="D254" s="52"/>
      <c r="E254" s="146"/>
      <c r="F254" s="146"/>
      <c r="G254" s="156">
        <v>2544236.86</v>
      </c>
      <c r="H254" s="156">
        <v>3488946.3</v>
      </c>
      <c r="I254" s="148">
        <v>3488946.3</v>
      </c>
      <c r="J254" s="156">
        <v>3488946.3</v>
      </c>
      <c r="K254" s="156">
        <v>5759312.5800000001</v>
      </c>
      <c r="L254" s="156">
        <f>K254-J254</f>
        <v>2270366.2800000003</v>
      </c>
      <c r="M254" s="157" t="s">
        <v>735</v>
      </c>
    </row>
    <row r="255" spans="1:13" s="36" customFormat="1" ht="33.75" customHeight="1" x14ac:dyDescent="0.2">
      <c r="A255" s="262" t="s">
        <v>217</v>
      </c>
      <c r="B255" s="262"/>
      <c r="C255" s="150" t="e">
        <v>#REF!</v>
      </c>
      <c r="D255" s="65"/>
      <c r="E255" s="150"/>
      <c r="F255" s="150"/>
      <c r="G255" s="150">
        <f t="shared" ref="G255:L255" si="11">SUM(G252:G254)</f>
        <v>7549114.2299999986</v>
      </c>
      <c r="H255" s="150">
        <f t="shared" si="11"/>
        <v>10352202.09</v>
      </c>
      <c r="I255" s="150">
        <f t="shared" si="11"/>
        <v>10352202.09</v>
      </c>
      <c r="J255" s="150">
        <f t="shared" si="11"/>
        <v>10352202.09</v>
      </c>
      <c r="K255" s="150">
        <f t="shared" si="11"/>
        <v>12622568.370000001</v>
      </c>
      <c r="L255" s="150">
        <f t="shared" si="11"/>
        <v>2270366.2800000003</v>
      </c>
      <c r="M255" s="157"/>
    </row>
    <row r="256" spans="1:13" s="36" customFormat="1" x14ac:dyDescent="0.2">
      <c r="A256" s="210" t="s">
        <v>212</v>
      </c>
      <c r="B256" s="211"/>
      <c r="C256" s="211"/>
      <c r="D256" s="211"/>
      <c r="E256" s="211"/>
      <c r="F256" s="211"/>
      <c r="G256" s="211"/>
      <c r="H256" s="211"/>
      <c r="I256" s="211"/>
      <c r="J256" s="211"/>
      <c r="K256" s="211"/>
      <c r="L256" s="211"/>
      <c r="M256" s="212"/>
    </row>
    <row r="257" spans="1:13" s="36" customFormat="1" ht="25.5" x14ac:dyDescent="0.2">
      <c r="A257" s="64">
        <v>224</v>
      </c>
      <c r="B257" s="154" t="s">
        <v>641</v>
      </c>
      <c r="C257" s="150">
        <v>590.20000000000005</v>
      </c>
      <c r="D257" s="52"/>
      <c r="E257" s="146"/>
      <c r="F257" s="146"/>
      <c r="G257" s="148">
        <v>3965778.72</v>
      </c>
      <c r="H257" s="156">
        <v>5438325.8200000003</v>
      </c>
      <c r="I257" s="148">
        <v>5438325.8200000003</v>
      </c>
      <c r="J257" s="156">
        <v>5438325.8200000003</v>
      </c>
      <c r="K257" s="156">
        <v>5599774.6600000001</v>
      </c>
      <c r="L257" s="156">
        <f>K257-J257</f>
        <v>161448.83999999985</v>
      </c>
      <c r="M257" s="157" t="s">
        <v>735</v>
      </c>
    </row>
    <row r="258" spans="1:13" s="36" customFormat="1" ht="39" customHeight="1" x14ac:dyDescent="0.2">
      <c r="A258" s="237" t="s">
        <v>213</v>
      </c>
      <c r="B258" s="237"/>
      <c r="C258" s="146" t="e">
        <v>#REF!</v>
      </c>
      <c r="D258" s="70"/>
      <c r="E258" s="150"/>
      <c r="F258" s="150"/>
      <c r="G258" s="146">
        <f t="shared" ref="G258:L258" si="12">SUM(G257)</f>
        <v>3965778.72</v>
      </c>
      <c r="H258" s="146">
        <f t="shared" si="12"/>
        <v>5438325.8200000003</v>
      </c>
      <c r="I258" s="146">
        <f t="shared" si="12"/>
        <v>5438325.8200000003</v>
      </c>
      <c r="J258" s="146">
        <f t="shared" si="12"/>
        <v>5438325.8200000003</v>
      </c>
      <c r="K258" s="146">
        <f t="shared" si="12"/>
        <v>5599774.6600000001</v>
      </c>
      <c r="L258" s="146">
        <f t="shared" si="12"/>
        <v>161448.83999999985</v>
      </c>
      <c r="M258" s="157"/>
    </row>
    <row r="259" spans="1:13" s="36" customFormat="1" x14ac:dyDescent="0.2">
      <c r="A259" s="265" t="s">
        <v>238</v>
      </c>
      <c r="B259" s="266"/>
      <c r="C259" s="266"/>
      <c r="D259" s="266"/>
      <c r="E259" s="266"/>
      <c r="F259" s="266"/>
      <c r="G259" s="266"/>
      <c r="H259" s="266"/>
      <c r="I259" s="266"/>
      <c r="J259" s="266"/>
      <c r="K259" s="266"/>
      <c r="L259" s="266"/>
      <c r="M259" s="283"/>
    </row>
    <row r="260" spans="1:13" s="36" customFormat="1" x14ac:dyDescent="0.2">
      <c r="A260" s="147">
        <v>225</v>
      </c>
      <c r="B260" s="154" t="s">
        <v>228</v>
      </c>
      <c r="C260" s="150">
        <v>590.20000000000005</v>
      </c>
      <c r="D260" s="52"/>
      <c r="E260" s="146"/>
      <c r="F260" s="146"/>
      <c r="G260" s="148">
        <v>8942299.2100000009</v>
      </c>
      <c r="H260" s="156">
        <v>22869090.469999999</v>
      </c>
      <c r="I260" s="148">
        <v>22869090.469999999</v>
      </c>
      <c r="J260" s="156">
        <v>22869090.469999999</v>
      </c>
      <c r="K260" s="156">
        <v>22869090.469999999</v>
      </c>
      <c r="L260" s="156">
        <f>K260-J260</f>
        <v>0</v>
      </c>
      <c r="M260" s="157"/>
    </row>
    <row r="261" spans="1:13" s="36" customFormat="1" ht="39" customHeight="1" x14ac:dyDescent="0.2">
      <c r="A261" s="261" t="s">
        <v>117</v>
      </c>
      <c r="B261" s="261"/>
      <c r="C261" s="152">
        <v>590.20000000000005</v>
      </c>
      <c r="D261" s="88"/>
      <c r="E261" s="152"/>
      <c r="F261" s="152"/>
      <c r="G261" s="152">
        <f t="shared" ref="G261:L261" si="13">SUM(G260)</f>
        <v>8942299.2100000009</v>
      </c>
      <c r="H261" s="152">
        <f t="shared" si="13"/>
        <v>22869090.469999999</v>
      </c>
      <c r="I261" s="152">
        <f t="shared" si="13"/>
        <v>22869090.469999999</v>
      </c>
      <c r="J261" s="152">
        <f t="shared" si="13"/>
        <v>22869090.469999999</v>
      </c>
      <c r="K261" s="152">
        <f t="shared" si="13"/>
        <v>22869090.469999999</v>
      </c>
      <c r="L261" s="152">
        <f t="shared" si="13"/>
        <v>0</v>
      </c>
      <c r="M261" s="157"/>
    </row>
    <row r="262" spans="1:13" s="36" customFormat="1" x14ac:dyDescent="0.2">
      <c r="A262" s="205" t="s">
        <v>190</v>
      </c>
      <c r="B262" s="208"/>
      <c r="C262" s="208"/>
      <c r="D262" s="208"/>
      <c r="E262" s="208"/>
      <c r="F262" s="208"/>
      <c r="G262" s="208"/>
      <c r="H262" s="208"/>
      <c r="I262" s="208"/>
      <c r="J262" s="208"/>
      <c r="K262" s="208"/>
      <c r="L262" s="208"/>
      <c r="M262" s="209"/>
    </row>
    <row r="263" spans="1:13" s="36" customFormat="1" ht="25.5" x14ac:dyDescent="0.2">
      <c r="A263" s="147">
        <v>226</v>
      </c>
      <c r="B263" s="154" t="s">
        <v>3</v>
      </c>
      <c r="C263" s="155"/>
      <c r="D263" s="155"/>
      <c r="E263" s="155"/>
      <c r="F263" s="155"/>
      <c r="G263" s="148">
        <v>1967018.17</v>
      </c>
      <c r="H263" s="156">
        <v>2697398.54</v>
      </c>
      <c r="I263" s="148">
        <v>2697398.54</v>
      </c>
      <c r="J263" s="156">
        <v>2697398.54</v>
      </c>
      <c r="K263" s="156">
        <v>3554932.94</v>
      </c>
      <c r="L263" s="156">
        <f>K263-J263</f>
        <v>857534.39999999991</v>
      </c>
      <c r="M263" s="157" t="s">
        <v>735</v>
      </c>
    </row>
    <row r="264" spans="1:13" s="36" customFormat="1" ht="25.5" x14ac:dyDescent="0.2">
      <c r="A264" s="147">
        <v>227</v>
      </c>
      <c r="B264" s="154" t="s">
        <v>4</v>
      </c>
      <c r="C264" s="155"/>
      <c r="D264" s="155"/>
      <c r="E264" s="155"/>
      <c r="F264" s="155"/>
      <c r="G264" s="148">
        <v>2166074.42</v>
      </c>
      <c r="H264" s="156">
        <v>2970367.05</v>
      </c>
      <c r="I264" s="148">
        <v>2970367.05</v>
      </c>
      <c r="J264" s="156">
        <v>2970367.05</v>
      </c>
      <c r="K264" s="156">
        <v>3544806.52</v>
      </c>
      <c r="L264" s="156">
        <f>K264-J264</f>
        <v>574439.4700000002</v>
      </c>
      <c r="M264" s="157" t="s">
        <v>735</v>
      </c>
    </row>
    <row r="265" spans="1:13" s="36" customFormat="1" ht="39" customHeight="1" x14ac:dyDescent="0.2">
      <c r="A265" s="237" t="s">
        <v>187</v>
      </c>
      <c r="B265" s="237"/>
      <c r="C265" s="146" t="e">
        <v>#REF!</v>
      </c>
      <c r="D265" s="70"/>
      <c r="E265" s="146"/>
      <c r="F265" s="146"/>
      <c r="G265" s="146">
        <f t="shared" ref="G265:L265" si="14">SUM(G263:G264)</f>
        <v>4133092.59</v>
      </c>
      <c r="H265" s="146">
        <f t="shared" si="14"/>
        <v>5667765.5899999999</v>
      </c>
      <c r="I265" s="146">
        <f t="shared" si="14"/>
        <v>5667765.5899999999</v>
      </c>
      <c r="J265" s="146">
        <f t="shared" si="14"/>
        <v>5667765.5899999999</v>
      </c>
      <c r="K265" s="146">
        <f t="shared" si="14"/>
        <v>7099739.46</v>
      </c>
      <c r="L265" s="146">
        <f t="shared" si="14"/>
        <v>1431973.87</v>
      </c>
      <c r="M265" s="157"/>
    </row>
    <row r="266" spans="1:13" s="36" customFormat="1" x14ac:dyDescent="0.2">
      <c r="A266" s="205" t="s">
        <v>184</v>
      </c>
      <c r="B266" s="208"/>
      <c r="C266" s="208"/>
      <c r="D266" s="208"/>
      <c r="E266" s="208"/>
      <c r="F266" s="208"/>
      <c r="G266" s="208"/>
      <c r="H266" s="208"/>
      <c r="I266" s="208"/>
      <c r="J266" s="208"/>
      <c r="K266" s="208"/>
      <c r="L266" s="208"/>
      <c r="M266" s="209"/>
    </row>
    <row r="267" spans="1:13" s="36" customFormat="1" x14ac:dyDescent="0.2">
      <c r="A267" s="147">
        <v>228</v>
      </c>
      <c r="B267" s="61" t="s">
        <v>0</v>
      </c>
      <c r="C267" s="146">
        <v>347.9</v>
      </c>
      <c r="D267" s="52"/>
      <c r="E267" s="146"/>
      <c r="F267" s="146"/>
      <c r="G267" s="148">
        <v>2896512.7</v>
      </c>
      <c r="H267" s="156">
        <v>3972026.91</v>
      </c>
      <c r="I267" s="148">
        <v>3972026.91</v>
      </c>
      <c r="J267" s="156">
        <v>3972026.91</v>
      </c>
      <c r="K267" s="156">
        <v>3972026.91</v>
      </c>
      <c r="L267" s="156">
        <f>K267-J267</f>
        <v>0</v>
      </c>
      <c r="M267" s="157"/>
    </row>
    <row r="268" spans="1:13" s="36" customFormat="1" x14ac:dyDescent="0.2">
      <c r="A268" s="147">
        <v>229</v>
      </c>
      <c r="B268" s="61" t="s">
        <v>701</v>
      </c>
      <c r="C268" s="146"/>
      <c r="D268" s="52"/>
      <c r="E268" s="146"/>
      <c r="F268" s="146"/>
      <c r="G268" s="156">
        <v>2287956.39</v>
      </c>
      <c r="H268" s="156">
        <v>3243234.48</v>
      </c>
      <c r="I268" s="148">
        <v>3243234.48</v>
      </c>
      <c r="J268" s="156">
        <v>3243234.48</v>
      </c>
      <c r="K268" s="156">
        <v>3243234.48</v>
      </c>
      <c r="L268" s="156">
        <f>K268-J268</f>
        <v>0</v>
      </c>
      <c r="M268" s="157"/>
    </row>
    <row r="269" spans="1:13" s="36" customFormat="1" ht="25.5" x14ac:dyDescent="0.2">
      <c r="A269" s="147">
        <v>230</v>
      </c>
      <c r="B269" s="61" t="s">
        <v>691</v>
      </c>
      <c r="C269" s="146"/>
      <c r="D269" s="52"/>
      <c r="E269" s="146"/>
      <c r="F269" s="146"/>
      <c r="G269" s="156"/>
      <c r="H269" s="156"/>
      <c r="I269" s="148">
        <v>2598969.23</v>
      </c>
      <c r="J269" s="156">
        <v>2598969.23</v>
      </c>
      <c r="K269" s="156">
        <v>2708128.2</v>
      </c>
      <c r="L269" s="156">
        <f>K269-J269</f>
        <v>109158.9700000002</v>
      </c>
      <c r="M269" s="157" t="s">
        <v>735</v>
      </c>
    </row>
    <row r="270" spans="1:13" s="36" customFormat="1" ht="39" customHeight="1" x14ac:dyDescent="0.2">
      <c r="A270" s="237" t="s">
        <v>188</v>
      </c>
      <c r="B270" s="237"/>
      <c r="C270" s="146">
        <v>347.9</v>
      </c>
      <c r="D270" s="70"/>
      <c r="E270" s="146"/>
      <c r="F270" s="146"/>
      <c r="G270" s="146">
        <f>SUM(G267:G268)</f>
        <v>5184469.09</v>
      </c>
      <c r="H270" s="146">
        <f>SUM(H267:H269)</f>
        <v>7215261.3900000006</v>
      </c>
      <c r="I270" s="146">
        <f>SUM(I267:I269)</f>
        <v>9814230.620000001</v>
      </c>
      <c r="J270" s="146">
        <f>SUM(J267:J269)</f>
        <v>9814230.620000001</v>
      </c>
      <c r="K270" s="146">
        <f>SUM(K267:K269)</f>
        <v>9923389.5899999999</v>
      </c>
      <c r="L270" s="146">
        <f>SUM(L267:L269)</f>
        <v>109158.9700000002</v>
      </c>
      <c r="M270" s="157"/>
    </row>
    <row r="271" spans="1:13" s="36" customFormat="1" x14ac:dyDescent="0.2">
      <c r="A271" s="205" t="s">
        <v>186</v>
      </c>
      <c r="B271" s="208"/>
      <c r="C271" s="208"/>
      <c r="D271" s="208"/>
      <c r="E271" s="208"/>
      <c r="F271" s="208"/>
      <c r="G271" s="208"/>
      <c r="H271" s="208"/>
      <c r="I271" s="208"/>
      <c r="J271" s="208"/>
      <c r="K271" s="208"/>
      <c r="L271" s="208"/>
      <c r="M271" s="209"/>
    </row>
    <row r="272" spans="1:13" s="36" customFormat="1" x14ac:dyDescent="0.2">
      <c r="A272" s="147">
        <v>231</v>
      </c>
      <c r="B272" s="154" t="s">
        <v>647</v>
      </c>
      <c r="C272" s="150">
        <v>590.20000000000005</v>
      </c>
      <c r="D272" s="52"/>
      <c r="E272" s="146"/>
      <c r="F272" s="146"/>
      <c r="G272" s="148">
        <v>1490195.88</v>
      </c>
      <c r="H272" s="156">
        <v>2043525.69</v>
      </c>
      <c r="I272" s="148">
        <v>2043525.69</v>
      </c>
      <c r="J272" s="156">
        <v>2043525.69</v>
      </c>
      <c r="K272" s="156">
        <v>2043525.69</v>
      </c>
      <c r="L272" s="156">
        <f>K272-J272</f>
        <v>0</v>
      </c>
      <c r="M272" s="157"/>
    </row>
    <row r="273" spans="1:13" s="36" customFormat="1" ht="39" customHeight="1" x14ac:dyDescent="0.2">
      <c r="A273" s="237" t="s">
        <v>189</v>
      </c>
      <c r="B273" s="237"/>
      <c r="C273" s="146" t="e">
        <v>#REF!</v>
      </c>
      <c r="D273" s="70"/>
      <c r="E273" s="146"/>
      <c r="F273" s="146"/>
      <c r="G273" s="146">
        <f t="shared" ref="G273:L273" si="15">SUM(G272:G272)</f>
        <v>1490195.88</v>
      </c>
      <c r="H273" s="146">
        <f t="shared" si="15"/>
        <v>2043525.69</v>
      </c>
      <c r="I273" s="146">
        <f t="shared" si="15"/>
        <v>2043525.69</v>
      </c>
      <c r="J273" s="146">
        <f t="shared" si="15"/>
        <v>2043525.69</v>
      </c>
      <c r="K273" s="146">
        <f t="shared" si="15"/>
        <v>2043525.69</v>
      </c>
      <c r="L273" s="146">
        <f t="shared" si="15"/>
        <v>0</v>
      </c>
      <c r="M273" s="157"/>
    </row>
    <row r="274" spans="1:13" s="36" customFormat="1" x14ac:dyDescent="0.2">
      <c r="A274" s="205" t="s">
        <v>7</v>
      </c>
      <c r="B274" s="208"/>
      <c r="C274" s="208"/>
      <c r="D274" s="208"/>
      <c r="E274" s="208"/>
      <c r="F274" s="208"/>
      <c r="G274" s="208"/>
      <c r="H274" s="208"/>
      <c r="I274" s="208"/>
      <c r="J274" s="208"/>
      <c r="K274" s="208"/>
      <c r="L274" s="208"/>
      <c r="M274" s="209"/>
    </row>
    <row r="275" spans="1:13" s="36" customFormat="1" x14ac:dyDescent="0.2">
      <c r="A275" s="147">
        <v>232</v>
      </c>
      <c r="B275" s="154" t="s">
        <v>9</v>
      </c>
      <c r="C275" s="146"/>
      <c r="D275" s="70"/>
      <c r="E275" s="146"/>
      <c r="F275" s="146"/>
      <c r="G275" s="148">
        <v>3008661.05</v>
      </c>
      <c r="H275" s="156">
        <v>4125817.44</v>
      </c>
      <c r="I275" s="148">
        <v>4125817.44</v>
      </c>
      <c r="J275" s="156">
        <v>4125817.44</v>
      </c>
      <c r="K275" s="156">
        <v>4125817.44</v>
      </c>
      <c r="L275" s="156">
        <f>K275-J275</f>
        <v>0</v>
      </c>
      <c r="M275" s="157"/>
    </row>
    <row r="276" spans="1:13" s="36" customFormat="1" x14ac:dyDescent="0.2">
      <c r="A276" s="147">
        <v>233</v>
      </c>
      <c r="B276" s="154" t="s">
        <v>10</v>
      </c>
      <c r="C276" s="146"/>
      <c r="D276" s="70"/>
      <c r="E276" s="146"/>
      <c r="F276" s="146"/>
      <c r="G276" s="148">
        <v>2883468.44</v>
      </c>
      <c r="H276" s="156">
        <v>3954139.14</v>
      </c>
      <c r="I276" s="148">
        <v>3954139.14</v>
      </c>
      <c r="J276" s="156">
        <v>3954139.14</v>
      </c>
      <c r="K276" s="156">
        <v>3954139.14</v>
      </c>
      <c r="L276" s="156">
        <f>K276-J276</f>
        <v>0</v>
      </c>
      <c r="M276" s="157"/>
    </row>
    <row r="277" spans="1:13" s="36" customFormat="1" ht="39" customHeight="1" x14ac:dyDescent="0.2">
      <c r="A277" s="237" t="s">
        <v>11</v>
      </c>
      <c r="B277" s="237"/>
      <c r="C277" s="146"/>
      <c r="D277" s="70"/>
      <c r="E277" s="146"/>
      <c r="F277" s="146"/>
      <c r="G277" s="146">
        <f t="shared" ref="G277:L277" si="16">SUM(G275:G276)</f>
        <v>5892129.4900000002</v>
      </c>
      <c r="H277" s="146">
        <f t="shared" si="16"/>
        <v>8079956.5800000001</v>
      </c>
      <c r="I277" s="146">
        <f t="shared" si="16"/>
        <v>8079956.5800000001</v>
      </c>
      <c r="J277" s="146">
        <f t="shared" si="16"/>
        <v>8079956.5800000001</v>
      </c>
      <c r="K277" s="146">
        <f t="shared" si="16"/>
        <v>8079956.5800000001</v>
      </c>
      <c r="L277" s="146">
        <f t="shared" si="16"/>
        <v>0</v>
      </c>
      <c r="M277" s="157"/>
    </row>
    <row r="278" spans="1:13" s="36" customFormat="1" ht="17.25" customHeight="1" x14ac:dyDescent="0.2">
      <c r="A278" s="205" t="s">
        <v>185</v>
      </c>
      <c r="B278" s="208"/>
      <c r="C278" s="208"/>
      <c r="D278" s="208"/>
      <c r="E278" s="208"/>
      <c r="F278" s="208"/>
      <c r="G278" s="208"/>
      <c r="H278" s="208"/>
      <c r="I278" s="208"/>
      <c r="J278" s="208"/>
      <c r="K278" s="208"/>
      <c r="L278" s="208"/>
      <c r="M278" s="209"/>
    </row>
    <row r="279" spans="1:13" s="36" customFormat="1" ht="35.25" customHeight="1" x14ac:dyDescent="0.2">
      <c r="A279" s="147">
        <v>234</v>
      </c>
      <c r="B279" s="154" t="s">
        <v>13</v>
      </c>
      <c r="C279" s="146"/>
      <c r="D279" s="70"/>
      <c r="E279" s="146"/>
      <c r="F279" s="146"/>
      <c r="G279" s="146"/>
      <c r="H279" s="146"/>
      <c r="I279" s="146"/>
      <c r="J279" s="146">
        <v>10904052.6</v>
      </c>
      <c r="K279" s="146"/>
      <c r="L279" s="146">
        <f>K279-J279</f>
        <v>-10904052.6</v>
      </c>
      <c r="M279" s="157" t="s">
        <v>757</v>
      </c>
    </row>
    <row r="280" spans="1:13" s="36" customFormat="1" ht="39" customHeight="1" x14ac:dyDescent="0.2">
      <c r="A280" s="237" t="s">
        <v>11</v>
      </c>
      <c r="B280" s="237"/>
      <c r="C280" s="146"/>
      <c r="D280" s="70"/>
      <c r="E280" s="146"/>
      <c r="F280" s="146"/>
      <c r="G280" s="146"/>
      <c r="H280" s="146"/>
      <c r="I280" s="146"/>
      <c r="J280" s="146">
        <f>J279</f>
        <v>10904052.6</v>
      </c>
      <c r="K280" s="146"/>
      <c r="L280" s="146">
        <f>L279</f>
        <v>-10904052.6</v>
      </c>
      <c r="M280" s="157"/>
    </row>
    <row r="281" spans="1:13" s="36" customFormat="1" x14ac:dyDescent="0.2">
      <c r="A281" s="205" t="s">
        <v>703</v>
      </c>
      <c r="B281" s="208"/>
      <c r="C281" s="208"/>
      <c r="D281" s="208"/>
      <c r="E281" s="208"/>
      <c r="F281" s="208"/>
      <c r="G281" s="208"/>
      <c r="H281" s="208"/>
      <c r="I281" s="208"/>
      <c r="J281" s="208"/>
      <c r="K281" s="208"/>
      <c r="L281" s="208"/>
      <c r="M281" s="209"/>
    </row>
    <row r="282" spans="1:13" s="36" customFormat="1" ht="25.5" x14ac:dyDescent="0.2">
      <c r="A282" s="73">
        <v>234</v>
      </c>
      <c r="B282" s="154" t="s">
        <v>17</v>
      </c>
      <c r="C282" s="146">
        <v>3105.5</v>
      </c>
      <c r="D282" s="52"/>
      <c r="E282" s="146"/>
      <c r="F282" s="146"/>
      <c r="G282" s="148">
        <v>2576544.63</v>
      </c>
      <c r="H282" s="156">
        <v>3533250.38</v>
      </c>
      <c r="I282" s="148">
        <v>3533250.38</v>
      </c>
      <c r="J282" s="156">
        <v>3533250.38</v>
      </c>
      <c r="K282" s="156">
        <v>5407906.2699999996</v>
      </c>
      <c r="L282" s="156">
        <f t="shared" ref="L282:L291" si="17">K282-J282</f>
        <v>1874655.8899999997</v>
      </c>
      <c r="M282" s="157" t="s">
        <v>735</v>
      </c>
    </row>
    <row r="283" spans="1:13" s="36" customFormat="1" ht="25.5" x14ac:dyDescent="0.2">
      <c r="A283" s="73">
        <v>235</v>
      </c>
      <c r="B283" s="154" t="s">
        <v>18</v>
      </c>
      <c r="C283" s="146"/>
      <c r="D283" s="52"/>
      <c r="E283" s="146"/>
      <c r="F283" s="146"/>
      <c r="G283" s="148">
        <v>3339815.69</v>
      </c>
      <c r="H283" s="156">
        <v>4579934.2699999996</v>
      </c>
      <c r="I283" s="148">
        <v>4579934.2699999996</v>
      </c>
      <c r="J283" s="156">
        <v>4579934.2699999996</v>
      </c>
      <c r="K283" s="156">
        <v>5586097.04</v>
      </c>
      <c r="L283" s="156">
        <f t="shared" si="17"/>
        <v>1006162.7700000005</v>
      </c>
      <c r="M283" s="157" t="s">
        <v>735</v>
      </c>
    </row>
    <row r="284" spans="1:13" s="36" customFormat="1" x14ac:dyDescent="0.2">
      <c r="A284" s="73">
        <v>236</v>
      </c>
      <c r="B284" s="154" t="s">
        <v>134</v>
      </c>
      <c r="C284" s="146"/>
      <c r="D284" s="52"/>
      <c r="E284" s="146"/>
      <c r="F284" s="146"/>
      <c r="G284" s="148">
        <v>1066342.74</v>
      </c>
      <c r="H284" s="156">
        <v>1511567.08</v>
      </c>
      <c r="I284" s="148">
        <v>1511567.08</v>
      </c>
      <c r="J284" s="156">
        <v>1511567.08</v>
      </c>
      <c r="K284" s="156">
        <v>1511567.08</v>
      </c>
      <c r="L284" s="156">
        <f t="shared" si="17"/>
        <v>0</v>
      </c>
      <c r="M284" s="157"/>
    </row>
    <row r="285" spans="1:13" s="36" customFormat="1" x14ac:dyDescent="0.2">
      <c r="A285" s="73">
        <v>237</v>
      </c>
      <c r="B285" s="154" t="s">
        <v>287</v>
      </c>
      <c r="C285" s="146"/>
      <c r="D285" s="52"/>
      <c r="E285" s="146"/>
      <c r="F285" s="146"/>
      <c r="G285" s="148">
        <v>4466836.49</v>
      </c>
      <c r="H285" s="156">
        <v>6331850.6500000004</v>
      </c>
      <c r="I285" s="148">
        <v>6331850.6500000004</v>
      </c>
      <c r="J285" s="156">
        <v>6331850.6500000004</v>
      </c>
      <c r="K285" s="156">
        <v>6331850.6500000004</v>
      </c>
      <c r="L285" s="156">
        <f t="shared" si="17"/>
        <v>0</v>
      </c>
      <c r="M285" s="157"/>
    </row>
    <row r="286" spans="1:13" s="36" customFormat="1" x14ac:dyDescent="0.2">
      <c r="A286" s="73">
        <v>238</v>
      </c>
      <c r="B286" s="154" t="s">
        <v>706</v>
      </c>
      <c r="C286" s="146"/>
      <c r="D286" s="52"/>
      <c r="E286" s="146"/>
      <c r="F286" s="146"/>
      <c r="G286" s="156">
        <v>2769235.12</v>
      </c>
      <c r="H286" s="156">
        <v>3925458.93</v>
      </c>
      <c r="I286" s="148">
        <v>3925458.93</v>
      </c>
      <c r="J286" s="156">
        <v>3925458.93</v>
      </c>
      <c r="K286" s="156">
        <v>3925458.93</v>
      </c>
      <c r="L286" s="156">
        <f t="shared" si="17"/>
        <v>0</v>
      </c>
      <c r="M286" s="157"/>
    </row>
    <row r="287" spans="1:13" s="36" customFormat="1" x14ac:dyDescent="0.2">
      <c r="A287" s="73">
        <v>239</v>
      </c>
      <c r="B287" s="154" t="s">
        <v>707</v>
      </c>
      <c r="C287" s="146"/>
      <c r="D287" s="52"/>
      <c r="E287" s="146"/>
      <c r="F287" s="146"/>
      <c r="G287" s="156">
        <v>2398904.87</v>
      </c>
      <c r="H287" s="156">
        <v>3400506.69</v>
      </c>
      <c r="I287" s="148">
        <v>3400506.69</v>
      </c>
      <c r="J287" s="156">
        <v>3400506.69</v>
      </c>
      <c r="K287" s="156">
        <v>3400506.69</v>
      </c>
      <c r="L287" s="156">
        <f t="shared" si="17"/>
        <v>0</v>
      </c>
      <c r="M287" s="157"/>
    </row>
    <row r="288" spans="1:13" s="36" customFormat="1" ht="25.5" x14ac:dyDescent="0.2">
      <c r="A288" s="73">
        <v>240</v>
      </c>
      <c r="B288" s="154" t="s">
        <v>333</v>
      </c>
      <c r="C288" s="146"/>
      <c r="D288" s="52"/>
      <c r="E288" s="146"/>
      <c r="F288" s="146"/>
      <c r="G288" s="156"/>
      <c r="H288" s="156"/>
      <c r="I288" s="148">
        <v>6783199.5999999996</v>
      </c>
      <c r="J288" s="156">
        <v>6783199.5999999996</v>
      </c>
      <c r="K288" s="156">
        <v>6320624.5599999996</v>
      </c>
      <c r="L288" s="156">
        <f t="shared" si="17"/>
        <v>-462575.04000000004</v>
      </c>
      <c r="M288" s="157" t="s">
        <v>735</v>
      </c>
    </row>
    <row r="289" spans="1:13" s="36" customFormat="1" ht="25.5" x14ac:dyDescent="0.2">
      <c r="A289" s="73">
        <v>241</v>
      </c>
      <c r="B289" s="154" t="s">
        <v>334</v>
      </c>
      <c r="C289" s="146"/>
      <c r="D289" s="52"/>
      <c r="E289" s="146"/>
      <c r="F289" s="146"/>
      <c r="G289" s="156"/>
      <c r="H289" s="156"/>
      <c r="I289" s="148">
        <v>6243976.6299999999</v>
      </c>
      <c r="J289" s="156">
        <v>6243976.6299999999</v>
      </c>
      <c r="K289" s="156">
        <v>5809976.0599999996</v>
      </c>
      <c r="L289" s="156">
        <f t="shared" si="17"/>
        <v>-434000.5700000003</v>
      </c>
      <c r="M289" s="157" t="s">
        <v>735</v>
      </c>
    </row>
    <row r="290" spans="1:13" s="36" customFormat="1" ht="25.5" x14ac:dyDescent="0.2">
      <c r="A290" s="73"/>
      <c r="B290" s="154" t="s">
        <v>753</v>
      </c>
      <c r="C290" s="146"/>
      <c r="D290" s="52"/>
      <c r="E290" s="146"/>
      <c r="F290" s="146"/>
      <c r="G290" s="156"/>
      <c r="H290" s="156"/>
      <c r="I290" s="148"/>
      <c r="J290" s="156">
        <v>0</v>
      </c>
      <c r="K290" s="156">
        <v>7848785.6500000004</v>
      </c>
      <c r="L290" s="156">
        <f t="shared" si="17"/>
        <v>7848785.6500000004</v>
      </c>
      <c r="M290" s="157" t="s">
        <v>755</v>
      </c>
    </row>
    <row r="291" spans="1:13" s="36" customFormat="1" ht="25.5" x14ac:dyDescent="0.2">
      <c r="A291" s="73"/>
      <c r="B291" s="154" t="s">
        <v>754</v>
      </c>
      <c r="C291" s="146"/>
      <c r="D291" s="52"/>
      <c r="E291" s="146"/>
      <c r="F291" s="146"/>
      <c r="G291" s="156"/>
      <c r="H291" s="156"/>
      <c r="I291" s="148"/>
      <c r="J291" s="156">
        <v>0</v>
      </c>
      <c r="K291" s="156">
        <v>7370108.5099999998</v>
      </c>
      <c r="L291" s="156">
        <f t="shared" si="17"/>
        <v>7370108.5099999998</v>
      </c>
      <c r="M291" s="157" t="s">
        <v>755</v>
      </c>
    </row>
    <row r="292" spans="1:13" s="36" customFormat="1" ht="39" customHeight="1" x14ac:dyDescent="0.2">
      <c r="A292" s="271" t="s">
        <v>704</v>
      </c>
      <c r="B292" s="271"/>
      <c r="C292" s="151">
        <v>3105.5</v>
      </c>
      <c r="D292" s="151"/>
      <c r="E292" s="146"/>
      <c r="F292" s="146"/>
      <c r="G292" s="151">
        <f>SUM(G282:G287)</f>
        <v>16617679.540000003</v>
      </c>
      <c r="H292" s="151">
        <f>SUM(H282:H289)</f>
        <v>23282568.000000004</v>
      </c>
      <c r="I292" s="151">
        <f>SUM(I282:I289)</f>
        <v>36309744.230000004</v>
      </c>
      <c r="J292" s="151">
        <f>SUM(J282:J291)</f>
        <v>36309744.230000004</v>
      </c>
      <c r="K292" s="151">
        <f>SUM(K282:K291)</f>
        <v>53512881.439999998</v>
      </c>
      <c r="L292" s="151">
        <f>SUM(L282:L291)</f>
        <v>17203137.210000001</v>
      </c>
      <c r="M292" s="157"/>
    </row>
    <row r="293" spans="1:13" s="36" customFormat="1" x14ac:dyDescent="0.2">
      <c r="A293" s="205" t="s">
        <v>131</v>
      </c>
      <c r="B293" s="208"/>
      <c r="C293" s="208"/>
      <c r="D293" s="208"/>
      <c r="E293" s="208"/>
      <c r="F293" s="208"/>
      <c r="G293" s="208"/>
      <c r="H293" s="208"/>
      <c r="I293" s="208"/>
      <c r="J293" s="208"/>
      <c r="K293" s="208"/>
      <c r="L293" s="208"/>
      <c r="M293" s="209"/>
    </row>
    <row r="294" spans="1:13" s="36" customFormat="1" ht="25.5" x14ac:dyDescent="0.2">
      <c r="A294" s="147">
        <v>242</v>
      </c>
      <c r="B294" s="154" t="s">
        <v>21</v>
      </c>
      <c r="C294" s="155"/>
      <c r="D294" s="155"/>
      <c r="E294" s="155"/>
      <c r="F294" s="155"/>
      <c r="G294" s="148">
        <v>1130771.94</v>
      </c>
      <c r="H294" s="156">
        <v>1550642.79</v>
      </c>
      <c r="I294" s="148">
        <v>1550642.79</v>
      </c>
      <c r="J294" s="156">
        <v>1550642.79</v>
      </c>
      <c r="K294" s="156">
        <v>2900948.92</v>
      </c>
      <c r="L294" s="156">
        <f>K294-J294</f>
        <v>1350306.13</v>
      </c>
      <c r="M294" s="157" t="s">
        <v>735</v>
      </c>
    </row>
    <row r="295" spans="1:13" s="36" customFormat="1" ht="25.5" x14ac:dyDescent="0.2">
      <c r="A295" s="147">
        <v>243</v>
      </c>
      <c r="B295" s="154" t="s">
        <v>19</v>
      </c>
      <c r="C295" s="155"/>
      <c r="D295" s="155"/>
      <c r="E295" s="155"/>
      <c r="F295" s="155"/>
      <c r="G295" s="148">
        <v>1130771.94</v>
      </c>
      <c r="H295" s="156">
        <v>1550642.79</v>
      </c>
      <c r="I295" s="148">
        <v>1550642.79</v>
      </c>
      <c r="J295" s="156">
        <v>1550642.79</v>
      </c>
      <c r="K295" s="156">
        <v>2900678.92</v>
      </c>
      <c r="L295" s="156">
        <f>K295-J295</f>
        <v>1350036.13</v>
      </c>
      <c r="M295" s="157" t="s">
        <v>735</v>
      </c>
    </row>
    <row r="296" spans="1:13" s="36" customFormat="1" ht="39" customHeight="1" x14ac:dyDescent="0.2">
      <c r="A296" s="237" t="s">
        <v>132</v>
      </c>
      <c r="B296" s="237"/>
      <c r="C296" s="146" t="e">
        <v>#REF!</v>
      </c>
      <c r="D296" s="70"/>
      <c r="E296" s="146"/>
      <c r="F296" s="146"/>
      <c r="G296" s="146">
        <f t="shared" ref="G296:L296" si="18">SUM(G294:G295)</f>
        <v>2261543.88</v>
      </c>
      <c r="H296" s="146">
        <f t="shared" si="18"/>
        <v>3101285.58</v>
      </c>
      <c r="I296" s="146">
        <f t="shared" si="18"/>
        <v>3101285.58</v>
      </c>
      <c r="J296" s="146">
        <f t="shared" si="18"/>
        <v>3101285.58</v>
      </c>
      <c r="K296" s="146">
        <f t="shared" si="18"/>
        <v>5801627.8399999999</v>
      </c>
      <c r="L296" s="146">
        <f t="shared" si="18"/>
        <v>2700342.26</v>
      </c>
      <c r="M296" s="157"/>
    </row>
    <row r="297" spans="1:13" s="36" customFormat="1" x14ac:dyDescent="0.2">
      <c r="A297" s="205" t="s">
        <v>206</v>
      </c>
      <c r="B297" s="208"/>
      <c r="C297" s="208"/>
      <c r="D297" s="208"/>
      <c r="E297" s="208"/>
      <c r="F297" s="208"/>
      <c r="G297" s="208"/>
      <c r="H297" s="208"/>
      <c r="I297" s="208"/>
      <c r="J297" s="208"/>
      <c r="K297" s="208"/>
      <c r="L297" s="208"/>
      <c r="M297" s="209"/>
    </row>
    <row r="298" spans="1:13" s="36" customFormat="1" ht="25.5" x14ac:dyDescent="0.2">
      <c r="A298" s="147">
        <v>244</v>
      </c>
      <c r="B298" s="61" t="s">
        <v>26</v>
      </c>
      <c r="C298" s="146">
        <v>492</v>
      </c>
      <c r="D298" s="52"/>
      <c r="E298" s="146"/>
      <c r="F298" s="146"/>
      <c r="G298" s="148">
        <v>2261543.88</v>
      </c>
      <c r="H298" s="156">
        <v>3101285.6</v>
      </c>
      <c r="I298" s="148">
        <v>3101285.6</v>
      </c>
      <c r="J298" s="156">
        <v>3101285.6</v>
      </c>
      <c r="K298" s="156">
        <v>3522707.85</v>
      </c>
      <c r="L298" s="156">
        <f t="shared" ref="L298:L303" si="19">K298-J298</f>
        <v>421422.25</v>
      </c>
      <c r="M298" s="157" t="s">
        <v>735</v>
      </c>
    </row>
    <row r="299" spans="1:13" s="36" customFormat="1" x14ac:dyDescent="0.2">
      <c r="A299" s="147">
        <v>245</v>
      </c>
      <c r="B299" s="61" t="s">
        <v>27</v>
      </c>
      <c r="C299" s="146">
        <v>795.7</v>
      </c>
      <c r="D299" s="52"/>
      <c r="E299" s="146"/>
      <c r="F299" s="146"/>
      <c r="G299" s="148">
        <v>2261543.88</v>
      </c>
      <c r="H299" s="156">
        <v>3101285.6</v>
      </c>
      <c r="I299" s="148">
        <v>3101285.6</v>
      </c>
      <c r="J299" s="156">
        <v>3101285.6</v>
      </c>
      <c r="K299" s="156">
        <v>3101285.6</v>
      </c>
      <c r="L299" s="156">
        <f t="shared" si="19"/>
        <v>0</v>
      </c>
      <c r="M299" s="157"/>
    </row>
    <row r="300" spans="1:13" s="36" customFormat="1" ht="25.5" x14ac:dyDescent="0.2">
      <c r="A300" s="147">
        <v>246</v>
      </c>
      <c r="B300" s="61" t="s">
        <v>28</v>
      </c>
      <c r="C300" s="146"/>
      <c r="D300" s="52"/>
      <c r="E300" s="146"/>
      <c r="F300" s="146"/>
      <c r="G300" s="148">
        <v>2019235.6</v>
      </c>
      <c r="H300" s="156">
        <v>2769005.01</v>
      </c>
      <c r="I300" s="148">
        <v>2769005.01</v>
      </c>
      <c r="J300" s="156">
        <v>2769005.01</v>
      </c>
      <c r="K300" s="156">
        <v>3092255.23</v>
      </c>
      <c r="L300" s="156">
        <f t="shared" si="19"/>
        <v>323250.2200000002</v>
      </c>
      <c r="M300" s="157" t="s">
        <v>735</v>
      </c>
    </row>
    <row r="301" spans="1:13" s="36" customFormat="1" ht="25.5" x14ac:dyDescent="0.2">
      <c r="A301" s="147">
        <v>247</v>
      </c>
      <c r="B301" s="61" t="s">
        <v>29</v>
      </c>
      <c r="C301" s="146"/>
      <c r="D301" s="52"/>
      <c r="E301" s="146"/>
      <c r="F301" s="146"/>
      <c r="G301" s="148">
        <v>2019235.6</v>
      </c>
      <c r="H301" s="156">
        <v>2769005.01</v>
      </c>
      <c r="I301" s="148">
        <v>2769005.01</v>
      </c>
      <c r="J301" s="156">
        <v>2769005.01</v>
      </c>
      <c r="K301" s="156">
        <v>3461115.23</v>
      </c>
      <c r="L301" s="156">
        <f t="shared" si="19"/>
        <v>692110.2200000002</v>
      </c>
      <c r="M301" s="157" t="s">
        <v>735</v>
      </c>
    </row>
    <row r="302" spans="1:13" s="36" customFormat="1" x14ac:dyDescent="0.2">
      <c r="A302" s="147">
        <v>248</v>
      </c>
      <c r="B302" s="61" t="s">
        <v>30</v>
      </c>
      <c r="C302" s="146"/>
      <c r="D302" s="52"/>
      <c r="E302" s="146"/>
      <c r="F302" s="146"/>
      <c r="G302" s="148">
        <v>1709404.4</v>
      </c>
      <c r="H302" s="156">
        <v>2423122.79</v>
      </c>
      <c r="I302" s="148">
        <v>2423122.79</v>
      </c>
      <c r="J302" s="156">
        <v>2423122.79</v>
      </c>
      <c r="K302" s="156">
        <v>2423122.79</v>
      </c>
      <c r="L302" s="156">
        <f t="shared" si="19"/>
        <v>0</v>
      </c>
      <c r="M302" s="157"/>
    </row>
    <row r="303" spans="1:13" s="36" customFormat="1" x14ac:dyDescent="0.2">
      <c r="A303" s="147">
        <v>249</v>
      </c>
      <c r="B303" s="61" t="s">
        <v>32</v>
      </c>
      <c r="C303" s="146"/>
      <c r="D303" s="52"/>
      <c r="E303" s="146"/>
      <c r="F303" s="146"/>
      <c r="G303" s="148">
        <v>3158488.32</v>
      </c>
      <c r="H303" s="156">
        <v>4331277.62</v>
      </c>
      <c r="I303" s="148">
        <v>4331277.62</v>
      </c>
      <c r="J303" s="156">
        <v>4331277.62</v>
      </c>
      <c r="K303" s="156">
        <v>4331277.62</v>
      </c>
      <c r="L303" s="156">
        <f t="shared" si="19"/>
        <v>0</v>
      </c>
      <c r="M303" s="157"/>
    </row>
    <row r="304" spans="1:13" s="36" customFormat="1" ht="39" customHeight="1" x14ac:dyDescent="0.2">
      <c r="A304" s="237" t="s">
        <v>207</v>
      </c>
      <c r="B304" s="237"/>
      <c r="C304" s="146">
        <v>1287.7</v>
      </c>
      <c r="D304" s="70"/>
      <c r="E304" s="51"/>
      <c r="F304" s="51"/>
      <c r="G304" s="146">
        <f t="shared" ref="G304:L304" si="20">SUM(G298:G303)</f>
        <v>13429451.68</v>
      </c>
      <c r="H304" s="146">
        <f t="shared" si="20"/>
        <v>18494981.630000003</v>
      </c>
      <c r="I304" s="146">
        <f t="shared" si="20"/>
        <v>18494981.630000003</v>
      </c>
      <c r="J304" s="146">
        <f t="shared" si="20"/>
        <v>18494981.630000003</v>
      </c>
      <c r="K304" s="146">
        <f t="shared" si="20"/>
        <v>19931764.32</v>
      </c>
      <c r="L304" s="146">
        <f t="shared" si="20"/>
        <v>1436782.6900000004</v>
      </c>
      <c r="M304" s="157"/>
    </row>
    <row r="305" spans="1:16" s="36" customFormat="1" x14ac:dyDescent="0.2">
      <c r="A305" s="205" t="s">
        <v>191</v>
      </c>
      <c r="B305" s="208"/>
      <c r="C305" s="208"/>
      <c r="D305" s="208"/>
      <c r="E305" s="208"/>
      <c r="F305" s="208"/>
      <c r="G305" s="208"/>
      <c r="H305" s="208"/>
      <c r="I305" s="208"/>
      <c r="J305" s="208"/>
      <c r="K305" s="208"/>
      <c r="L305" s="208"/>
      <c r="M305" s="209"/>
    </row>
    <row r="306" spans="1:16" s="36" customFormat="1" ht="25.5" x14ac:dyDescent="0.2">
      <c r="A306" s="147">
        <v>250</v>
      </c>
      <c r="B306" s="61" t="s">
        <v>288</v>
      </c>
      <c r="C306" s="146">
        <v>878.5</v>
      </c>
      <c r="D306" s="52"/>
      <c r="E306" s="146"/>
      <c r="F306" s="146"/>
      <c r="G306" s="148">
        <v>3531118.06</v>
      </c>
      <c r="H306" s="156">
        <v>4842269.8</v>
      </c>
      <c r="I306" s="148">
        <v>4842269.8</v>
      </c>
      <c r="J306" s="156">
        <v>4842269.8</v>
      </c>
      <c r="K306" s="156">
        <v>5644932.1399999997</v>
      </c>
      <c r="L306" s="156">
        <f>K306-J306</f>
        <v>802662.33999999985</v>
      </c>
      <c r="M306" s="157" t="s">
        <v>735</v>
      </c>
    </row>
    <row r="307" spans="1:16" s="36" customFormat="1" ht="25.5" x14ac:dyDescent="0.2">
      <c r="A307" s="147">
        <v>251</v>
      </c>
      <c r="B307" s="61" t="s">
        <v>337</v>
      </c>
      <c r="C307" s="146"/>
      <c r="D307" s="52"/>
      <c r="E307" s="146"/>
      <c r="F307" s="146"/>
      <c r="G307" s="148">
        <v>1619023.11</v>
      </c>
      <c r="H307" s="156">
        <v>2220188.21</v>
      </c>
      <c r="I307" s="148">
        <v>2220188.21</v>
      </c>
      <c r="J307" s="156">
        <v>2220188.21</v>
      </c>
      <c r="K307" s="156">
        <v>2571278.4700000002</v>
      </c>
      <c r="L307" s="156">
        <f>K307-J307</f>
        <v>351090.26000000024</v>
      </c>
      <c r="M307" s="157" t="s">
        <v>735</v>
      </c>
      <c r="P307" s="36" t="s">
        <v>232</v>
      </c>
    </row>
    <row r="308" spans="1:16" s="36" customFormat="1" ht="25.5" x14ac:dyDescent="0.2">
      <c r="A308" s="147">
        <v>252</v>
      </c>
      <c r="B308" s="61" t="s">
        <v>39</v>
      </c>
      <c r="C308" s="146">
        <v>942.74</v>
      </c>
      <c r="D308" s="52"/>
      <c r="E308" s="146"/>
      <c r="F308" s="146"/>
      <c r="G308" s="148">
        <v>3684418.43</v>
      </c>
      <c r="H308" s="156">
        <v>5052492.66</v>
      </c>
      <c r="I308" s="148">
        <v>5052492.66</v>
      </c>
      <c r="J308" s="156">
        <v>5052492.66</v>
      </c>
      <c r="K308" s="156">
        <v>6355132.1699999999</v>
      </c>
      <c r="L308" s="156">
        <f>K308-J308</f>
        <v>1302639.5099999998</v>
      </c>
      <c r="M308" s="157" t="s">
        <v>735</v>
      </c>
    </row>
    <row r="309" spans="1:16" s="36" customFormat="1" ht="37.5" customHeight="1" x14ac:dyDescent="0.2">
      <c r="A309" s="237" t="s">
        <v>229</v>
      </c>
      <c r="B309" s="237"/>
      <c r="C309" s="146">
        <v>1821.24</v>
      </c>
      <c r="D309" s="70"/>
      <c r="E309" s="51"/>
      <c r="F309" s="51"/>
      <c r="G309" s="146">
        <f t="shared" ref="G309:L309" si="21">SUM(G306:G308)</f>
        <v>8834559.5999999996</v>
      </c>
      <c r="H309" s="146">
        <f t="shared" si="21"/>
        <v>12114950.67</v>
      </c>
      <c r="I309" s="146">
        <f t="shared" si="21"/>
        <v>12114950.67</v>
      </c>
      <c r="J309" s="146">
        <f t="shared" si="21"/>
        <v>12114950.67</v>
      </c>
      <c r="K309" s="146">
        <f t="shared" si="21"/>
        <v>14571342.779999999</v>
      </c>
      <c r="L309" s="146">
        <f t="shared" si="21"/>
        <v>2456392.11</v>
      </c>
      <c r="M309" s="157"/>
    </row>
    <row r="310" spans="1:16" s="36" customFormat="1" x14ac:dyDescent="0.2">
      <c r="A310" s="205" t="s">
        <v>205</v>
      </c>
      <c r="B310" s="208"/>
      <c r="C310" s="208"/>
      <c r="D310" s="208"/>
      <c r="E310" s="208"/>
      <c r="F310" s="208"/>
      <c r="G310" s="208"/>
      <c r="H310" s="208"/>
      <c r="I310" s="208"/>
      <c r="J310" s="208"/>
      <c r="K310" s="208"/>
      <c r="L310" s="208"/>
      <c r="M310" s="209"/>
    </row>
    <row r="311" spans="1:16" s="36" customFormat="1" x14ac:dyDescent="0.2">
      <c r="A311" s="147">
        <v>253</v>
      </c>
      <c r="B311" s="61" t="s">
        <v>41</v>
      </c>
      <c r="C311" s="146">
        <v>567.1</v>
      </c>
      <c r="D311" s="52"/>
      <c r="E311" s="146"/>
      <c r="F311" s="146"/>
      <c r="G311" s="148">
        <v>3166565.27</v>
      </c>
      <c r="H311" s="156">
        <v>4342353.6399999997</v>
      </c>
      <c r="I311" s="148">
        <v>4342353.6399999997</v>
      </c>
      <c r="J311" s="156">
        <v>4342353.6399999997</v>
      </c>
      <c r="K311" s="156">
        <v>4342353.6399999997</v>
      </c>
      <c r="L311" s="156">
        <f>K311-J311</f>
        <v>0</v>
      </c>
      <c r="M311" s="157"/>
    </row>
    <row r="312" spans="1:16" s="36" customFormat="1" ht="37.5" customHeight="1" x14ac:dyDescent="0.2">
      <c r="A312" s="237" t="s">
        <v>204</v>
      </c>
      <c r="B312" s="237"/>
      <c r="C312" s="146">
        <v>567.1</v>
      </c>
      <c r="D312" s="70"/>
      <c r="E312" s="51"/>
      <c r="F312" s="51"/>
      <c r="G312" s="146">
        <f t="shared" ref="G312:L312" si="22">SUM(G311)</f>
        <v>3166565.27</v>
      </c>
      <c r="H312" s="146">
        <f t="shared" si="22"/>
        <v>4342353.6399999997</v>
      </c>
      <c r="I312" s="146">
        <f t="shared" si="22"/>
        <v>4342353.6399999997</v>
      </c>
      <c r="J312" s="146">
        <f t="shared" si="22"/>
        <v>4342353.6399999997</v>
      </c>
      <c r="K312" s="146">
        <f t="shared" si="22"/>
        <v>4342353.6399999997</v>
      </c>
      <c r="L312" s="146">
        <f t="shared" si="22"/>
        <v>0</v>
      </c>
      <c r="M312" s="157"/>
    </row>
    <row r="313" spans="1:16" s="36" customFormat="1" x14ac:dyDescent="0.2">
      <c r="A313" s="205" t="s">
        <v>193</v>
      </c>
      <c r="B313" s="208"/>
      <c r="C313" s="208"/>
      <c r="D313" s="208"/>
      <c r="E313" s="208"/>
      <c r="F313" s="208"/>
      <c r="G313" s="208"/>
      <c r="H313" s="208"/>
      <c r="I313" s="208"/>
      <c r="J313" s="208"/>
      <c r="K313" s="208"/>
      <c r="L313" s="208"/>
      <c r="M313" s="209"/>
    </row>
    <row r="314" spans="1:16" s="36" customFormat="1" x14ac:dyDescent="0.2">
      <c r="A314" s="147">
        <v>254</v>
      </c>
      <c r="B314" s="154" t="s">
        <v>42</v>
      </c>
      <c r="C314" s="146">
        <v>265.62</v>
      </c>
      <c r="D314" s="52"/>
      <c r="E314" s="146"/>
      <c r="F314" s="146"/>
      <c r="G314" s="148">
        <v>4191933.11</v>
      </c>
      <c r="H314" s="156">
        <v>5748454.3799999999</v>
      </c>
      <c r="I314" s="148">
        <v>5748454.3799999999</v>
      </c>
      <c r="J314" s="156">
        <v>5748454.3799999999</v>
      </c>
      <c r="K314" s="156">
        <v>5748454.3799999999</v>
      </c>
      <c r="L314" s="156">
        <f>K314-J314</f>
        <v>0</v>
      </c>
      <c r="M314" s="157"/>
    </row>
    <row r="315" spans="1:16" s="36" customFormat="1" x14ac:dyDescent="0.2">
      <c r="A315" s="147">
        <v>255</v>
      </c>
      <c r="B315" s="154" t="s">
        <v>43</v>
      </c>
      <c r="C315" s="146"/>
      <c r="D315" s="52"/>
      <c r="E315" s="146"/>
      <c r="F315" s="146"/>
      <c r="G315" s="148"/>
      <c r="H315" s="156"/>
      <c r="I315" s="148">
        <v>1550642.79</v>
      </c>
      <c r="J315" s="156">
        <v>1550642.79</v>
      </c>
      <c r="K315" s="156">
        <v>1550642.79</v>
      </c>
      <c r="L315" s="156">
        <f>K315-J315</f>
        <v>0</v>
      </c>
      <c r="M315" s="157"/>
    </row>
    <row r="316" spans="1:16" s="36" customFormat="1" ht="25.5" x14ac:dyDescent="0.2">
      <c r="A316" s="147"/>
      <c r="B316" s="154" t="s">
        <v>750</v>
      </c>
      <c r="C316" s="146"/>
      <c r="D316" s="52"/>
      <c r="E316" s="146"/>
      <c r="F316" s="146"/>
      <c r="G316" s="148"/>
      <c r="H316" s="156"/>
      <c r="I316" s="148"/>
      <c r="J316" s="156">
        <v>0</v>
      </c>
      <c r="K316" s="156">
        <v>2971210.1</v>
      </c>
      <c r="L316" s="156">
        <f>K316-J316</f>
        <v>2971210.1</v>
      </c>
      <c r="M316" s="157" t="s">
        <v>755</v>
      </c>
    </row>
    <row r="317" spans="1:16" s="36" customFormat="1" ht="37.5" customHeight="1" x14ac:dyDescent="0.2">
      <c r="A317" s="237" t="s">
        <v>192</v>
      </c>
      <c r="B317" s="237"/>
      <c r="C317" s="146">
        <v>265.62</v>
      </c>
      <c r="D317" s="70"/>
      <c r="E317" s="51"/>
      <c r="F317" s="51"/>
      <c r="G317" s="146">
        <f>SUM(G314)</f>
        <v>4191933.11</v>
      </c>
      <c r="H317" s="146">
        <f>SUM(H314:H315)</f>
        <v>5748454.3799999999</v>
      </c>
      <c r="I317" s="146">
        <f>SUM(I314:I315)</f>
        <v>7299097.1699999999</v>
      </c>
      <c r="J317" s="146">
        <f>SUM(J314:J316)</f>
        <v>7299097.1699999999</v>
      </c>
      <c r="K317" s="146">
        <f>SUM(K314:K316)</f>
        <v>10270307.27</v>
      </c>
      <c r="L317" s="146">
        <f>SUM(L314:L316)</f>
        <v>2971210.1</v>
      </c>
      <c r="M317" s="157"/>
    </row>
    <row r="318" spans="1:16" s="36" customFormat="1" x14ac:dyDescent="0.2">
      <c r="A318" s="205" t="s">
        <v>210</v>
      </c>
      <c r="B318" s="208"/>
      <c r="C318" s="208"/>
      <c r="D318" s="208"/>
      <c r="E318" s="208"/>
      <c r="F318" s="208"/>
      <c r="G318" s="208"/>
      <c r="H318" s="208"/>
      <c r="I318" s="208"/>
      <c r="J318" s="208"/>
      <c r="K318" s="208"/>
      <c r="L318" s="208"/>
      <c r="M318" s="209"/>
    </row>
    <row r="319" spans="1:16" s="36" customFormat="1" x14ac:dyDescent="0.2">
      <c r="A319" s="153">
        <v>256</v>
      </c>
      <c r="B319" s="90" t="s">
        <v>45</v>
      </c>
      <c r="C319" s="75">
        <v>851.45</v>
      </c>
      <c r="D319" s="52"/>
      <c r="E319" s="75"/>
      <c r="F319" s="75"/>
      <c r="G319" s="148">
        <v>110748.91</v>
      </c>
      <c r="H319" s="156">
        <v>367543.14</v>
      </c>
      <c r="I319" s="148">
        <v>367543.14</v>
      </c>
      <c r="J319" s="156">
        <v>367543.14</v>
      </c>
      <c r="K319" s="156">
        <v>367543.14</v>
      </c>
      <c r="L319" s="156">
        <f>K319-J319</f>
        <v>0</v>
      </c>
      <c r="M319" s="157"/>
    </row>
    <row r="320" spans="1:16" s="36" customFormat="1" x14ac:dyDescent="0.2">
      <c r="A320" s="153">
        <v>257</v>
      </c>
      <c r="B320" s="90" t="s">
        <v>46</v>
      </c>
      <c r="C320" s="146">
        <v>4679.67</v>
      </c>
      <c r="D320" s="52"/>
      <c r="E320" s="146"/>
      <c r="F320" s="146"/>
      <c r="G320" s="148">
        <v>142687.95000000001</v>
      </c>
      <c r="H320" s="156">
        <v>457150.52</v>
      </c>
      <c r="I320" s="148">
        <v>457150.52</v>
      </c>
      <c r="J320" s="156">
        <v>457150.52</v>
      </c>
      <c r="K320" s="156">
        <v>457150.52</v>
      </c>
      <c r="L320" s="156">
        <f>K320-J320</f>
        <v>0</v>
      </c>
      <c r="M320" s="157"/>
    </row>
    <row r="321" spans="1:13" s="36" customFormat="1" x14ac:dyDescent="0.2">
      <c r="A321" s="153">
        <v>258</v>
      </c>
      <c r="B321" s="90" t="s">
        <v>47</v>
      </c>
      <c r="C321" s="75"/>
      <c r="D321" s="52"/>
      <c r="E321" s="75"/>
      <c r="F321" s="75"/>
      <c r="G321" s="148">
        <v>2370884.1</v>
      </c>
      <c r="H321" s="156">
        <v>4993805.03</v>
      </c>
      <c r="I321" s="148">
        <v>4993805.03</v>
      </c>
      <c r="J321" s="156">
        <v>4993805.03</v>
      </c>
      <c r="K321" s="156">
        <v>4993805.03</v>
      </c>
      <c r="L321" s="156">
        <f>K321-J321</f>
        <v>0</v>
      </c>
      <c r="M321" s="157"/>
    </row>
    <row r="322" spans="1:13" s="36" customFormat="1" x14ac:dyDescent="0.2">
      <c r="A322" s="153">
        <v>259</v>
      </c>
      <c r="B322" s="90" t="s">
        <v>50</v>
      </c>
      <c r="C322" s="75"/>
      <c r="D322" s="52"/>
      <c r="E322" s="75"/>
      <c r="F322" s="75"/>
      <c r="G322" s="148"/>
      <c r="H322" s="156"/>
      <c r="I322" s="148">
        <v>81141.009999999995</v>
      </c>
      <c r="J322" s="156">
        <v>81141.009999999995</v>
      </c>
      <c r="K322" s="156">
        <v>81141.009999999995</v>
      </c>
      <c r="L322" s="156">
        <f>K322-J322</f>
        <v>0</v>
      </c>
      <c r="M322" s="157"/>
    </row>
    <row r="323" spans="1:13" s="36" customFormat="1" ht="37.5" customHeight="1" x14ac:dyDescent="0.2">
      <c r="A323" s="261" t="s">
        <v>211</v>
      </c>
      <c r="B323" s="261"/>
      <c r="C323" s="152">
        <v>5531.12</v>
      </c>
      <c r="D323" s="88"/>
      <c r="E323" s="152"/>
      <c r="F323" s="152"/>
      <c r="G323" s="152">
        <f>SUM(G319:G321)</f>
        <v>2624320.96</v>
      </c>
      <c r="H323" s="152">
        <f>SUM(H319:H322)</f>
        <v>5818498.6900000004</v>
      </c>
      <c r="I323" s="152">
        <f>SUM(I319:I322)</f>
        <v>5899639.7000000002</v>
      </c>
      <c r="J323" s="152">
        <f>SUM(J319:J322)</f>
        <v>5899639.7000000002</v>
      </c>
      <c r="K323" s="152">
        <f>SUM(K319:K322)</f>
        <v>5899639.7000000002</v>
      </c>
      <c r="L323" s="152">
        <f>SUM(L319:L322)</f>
        <v>0</v>
      </c>
      <c r="M323" s="157"/>
    </row>
    <row r="324" spans="1:13" s="36" customFormat="1" x14ac:dyDescent="0.2">
      <c r="A324" s="205" t="s">
        <v>194</v>
      </c>
      <c r="B324" s="208"/>
      <c r="C324" s="208"/>
      <c r="D324" s="208"/>
      <c r="E324" s="208"/>
      <c r="F324" s="208"/>
      <c r="G324" s="208"/>
      <c r="H324" s="208"/>
      <c r="I324" s="208"/>
      <c r="J324" s="208"/>
      <c r="K324" s="208"/>
      <c r="L324" s="208"/>
      <c r="M324" s="209"/>
    </row>
    <row r="325" spans="1:13" s="36" customFormat="1" x14ac:dyDescent="0.2">
      <c r="A325" s="147">
        <v>260</v>
      </c>
      <c r="B325" s="61" t="s">
        <v>56</v>
      </c>
      <c r="C325" s="146">
        <v>862.8</v>
      </c>
      <c r="D325" s="52"/>
      <c r="E325" s="146"/>
      <c r="F325" s="146"/>
      <c r="G325" s="148">
        <v>4220600.8600000003</v>
      </c>
      <c r="H325" s="156">
        <v>5982805.5800000001</v>
      </c>
      <c r="I325" s="148">
        <v>5982805.5800000001</v>
      </c>
      <c r="J325" s="156">
        <v>5982805.5800000001</v>
      </c>
      <c r="K325" s="156">
        <v>5982805.5800000001</v>
      </c>
      <c r="L325" s="156">
        <f>K325-J325</f>
        <v>0</v>
      </c>
      <c r="M325" s="157"/>
    </row>
    <row r="326" spans="1:13" s="36" customFormat="1" x14ac:dyDescent="0.2">
      <c r="A326" s="147">
        <v>261</v>
      </c>
      <c r="B326" s="61" t="s">
        <v>57</v>
      </c>
      <c r="C326" s="146"/>
      <c r="D326" s="52"/>
      <c r="E326" s="146"/>
      <c r="F326" s="146"/>
      <c r="G326" s="148">
        <v>1240648.42</v>
      </c>
      <c r="H326" s="156">
        <v>6585244.6399999997</v>
      </c>
      <c r="I326" s="148">
        <v>6585244.6399999997</v>
      </c>
      <c r="J326" s="156">
        <v>6585244.6399999997</v>
      </c>
      <c r="K326" s="156">
        <v>6585244.6399999997</v>
      </c>
      <c r="L326" s="156">
        <f>K326-J326</f>
        <v>0</v>
      </c>
      <c r="M326" s="157"/>
    </row>
    <row r="327" spans="1:13" s="36" customFormat="1" ht="37.5" customHeight="1" x14ac:dyDescent="0.2">
      <c r="A327" s="237" t="s">
        <v>218</v>
      </c>
      <c r="B327" s="237"/>
      <c r="C327" s="146">
        <v>862.8</v>
      </c>
      <c r="D327" s="70"/>
      <c r="E327" s="51"/>
      <c r="F327" s="51"/>
      <c r="G327" s="146">
        <f t="shared" ref="G327:L327" si="23">SUM(G325:G326)</f>
        <v>5461249.2800000003</v>
      </c>
      <c r="H327" s="146">
        <f t="shared" si="23"/>
        <v>12568050.219999999</v>
      </c>
      <c r="I327" s="146">
        <f t="shared" si="23"/>
        <v>12568050.219999999</v>
      </c>
      <c r="J327" s="146">
        <f t="shared" si="23"/>
        <v>12568050.219999999</v>
      </c>
      <c r="K327" s="146">
        <f t="shared" si="23"/>
        <v>12568050.219999999</v>
      </c>
      <c r="L327" s="146">
        <f t="shared" si="23"/>
        <v>0</v>
      </c>
      <c r="M327" s="157"/>
    </row>
    <row r="328" spans="1:13" s="36" customFormat="1" x14ac:dyDescent="0.2">
      <c r="A328" s="205" t="s">
        <v>121</v>
      </c>
      <c r="B328" s="208"/>
      <c r="C328" s="208"/>
      <c r="D328" s="208"/>
      <c r="E328" s="208"/>
      <c r="F328" s="208"/>
      <c r="G328" s="208"/>
      <c r="H328" s="208"/>
      <c r="I328" s="208"/>
      <c r="J328" s="208"/>
      <c r="K328" s="208"/>
      <c r="L328" s="208"/>
      <c r="M328" s="209"/>
    </row>
    <row r="329" spans="1:13" s="36" customFormat="1" x14ac:dyDescent="0.2">
      <c r="A329" s="76">
        <v>262</v>
      </c>
      <c r="B329" s="77" t="s">
        <v>63</v>
      </c>
      <c r="C329" s="83"/>
      <c r="D329" s="52"/>
      <c r="E329" s="83"/>
      <c r="F329" s="83"/>
      <c r="G329" s="148">
        <v>1583234.07</v>
      </c>
      <c r="H329" s="156">
        <v>2244273.2599999998</v>
      </c>
      <c r="I329" s="148">
        <v>2244273.2599999998</v>
      </c>
      <c r="J329" s="156">
        <v>2244273.2599999998</v>
      </c>
      <c r="K329" s="156">
        <v>2244273.2599999998</v>
      </c>
      <c r="L329" s="156">
        <f>K329-J329</f>
        <v>0</v>
      </c>
      <c r="M329" s="157"/>
    </row>
    <row r="330" spans="1:13" s="36" customFormat="1" ht="37.5" customHeight="1" x14ac:dyDescent="0.2">
      <c r="A330" s="282" t="s">
        <v>120</v>
      </c>
      <c r="B330" s="282"/>
      <c r="C330" s="83" t="e">
        <v>#REF!</v>
      </c>
      <c r="D330" s="84"/>
      <c r="E330" s="51"/>
      <c r="F330" s="51"/>
      <c r="G330" s="83">
        <f t="shared" ref="G330:L330" si="24">SUM(G329)</f>
        <v>1583234.07</v>
      </c>
      <c r="H330" s="83">
        <f t="shared" si="24"/>
        <v>2244273.2599999998</v>
      </c>
      <c r="I330" s="83">
        <f t="shared" si="24"/>
        <v>2244273.2599999998</v>
      </c>
      <c r="J330" s="83">
        <f t="shared" si="24"/>
        <v>2244273.2599999998</v>
      </c>
      <c r="K330" s="83">
        <f t="shared" si="24"/>
        <v>2244273.2599999998</v>
      </c>
      <c r="L330" s="83">
        <f t="shared" si="24"/>
        <v>0</v>
      </c>
      <c r="M330" s="157"/>
    </row>
    <row r="331" spans="1:13" s="36" customFormat="1" x14ac:dyDescent="0.2">
      <c r="A331" s="205" t="s">
        <v>141</v>
      </c>
      <c r="B331" s="208"/>
      <c r="C331" s="208"/>
      <c r="D331" s="208"/>
      <c r="E331" s="208"/>
      <c r="F331" s="208"/>
      <c r="G331" s="208"/>
      <c r="H331" s="208"/>
      <c r="I331" s="208"/>
      <c r="J331" s="208"/>
      <c r="K331" s="208"/>
      <c r="L331" s="208"/>
      <c r="M331" s="209"/>
    </row>
    <row r="332" spans="1:13" s="36" customFormat="1" x14ac:dyDescent="0.2">
      <c r="A332" s="76">
        <v>263</v>
      </c>
      <c r="B332" s="77" t="s">
        <v>61</v>
      </c>
      <c r="C332" s="83">
        <v>1072.3800000000001</v>
      </c>
      <c r="D332" s="52"/>
      <c r="E332" s="83"/>
      <c r="F332" s="83"/>
      <c r="G332" s="148">
        <v>3214623.08</v>
      </c>
      <c r="H332" s="156">
        <v>4408255.96</v>
      </c>
      <c r="I332" s="148">
        <v>4408255.96</v>
      </c>
      <c r="J332" s="156">
        <v>6334511.5199999996</v>
      </c>
      <c r="K332" s="156">
        <v>6334511.5199999996</v>
      </c>
      <c r="L332" s="156">
        <f>K332-J332</f>
        <v>0</v>
      </c>
      <c r="M332" s="157"/>
    </row>
    <row r="333" spans="1:13" s="36" customFormat="1" x14ac:dyDescent="0.2">
      <c r="A333" s="76">
        <v>264</v>
      </c>
      <c r="B333" s="77" t="s">
        <v>62</v>
      </c>
      <c r="C333" s="83"/>
      <c r="D333" s="52"/>
      <c r="E333" s="83"/>
      <c r="F333" s="83"/>
      <c r="G333" s="148">
        <v>2503852.14</v>
      </c>
      <c r="H333" s="156">
        <v>3433566.2</v>
      </c>
      <c r="I333" s="148">
        <v>3433566.2</v>
      </c>
      <c r="J333" s="156">
        <v>4084400.48</v>
      </c>
      <c r="K333" s="156">
        <v>4084400.48</v>
      </c>
      <c r="L333" s="156">
        <f>K333-J333</f>
        <v>0</v>
      </c>
      <c r="M333" s="157"/>
    </row>
    <row r="334" spans="1:13" s="36" customFormat="1" ht="37.5" customHeight="1" x14ac:dyDescent="0.2">
      <c r="A334" s="282" t="s">
        <v>142</v>
      </c>
      <c r="B334" s="282"/>
      <c r="C334" s="83">
        <v>0</v>
      </c>
      <c r="D334" s="84"/>
      <c r="E334" s="51"/>
      <c r="F334" s="51"/>
      <c r="G334" s="83">
        <f t="shared" ref="G334:L334" si="25">SUM(G332:G333)</f>
        <v>5718475.2200000007</v>
      </c>
      <c r="H334" s="83">
        <f t="shared" si="25"/>
        <v>7841822.1600000001</v>
      </c>
      <c r="I334" s="83">
        <f t="shared" si="25"/>
        <v>7841822.1600000001</v>
      </c>
      <c r="J334" s="83">
        <f t="shared" si="25"/>
        <v>10418912</v>
      </c>
      <c r="K334" s="83">
        <f t="shared" si="25"/>
        <v>10418912</v>
      </c>
      <c r="L334" s="83">
        <f t="shared" si="25"/>
        <v>0</v>
      </c>
      <c r="M334" s="157"/>
    </row>
    <row r="335" spans="1:13" s="36" customFormat="1" x14ac:dyDescent="0.2">
      <c r="A335" s="205" t="s">
        <v>114</v>
      </c>
      <c r="B335" s="208"/>
      <c r="C335" s="208"/>
      <c r="D335" s="208"/>
      <c r="E335" s="208"/>
      <c r="F335" s="208"/>
      <c r="G335" s="208"/>
      <c r="H335" s="208"/>
      <c r="I335" s="208"/>
      <c r="J335" s="208"/>
      <c r="K335" s="208"/>
      <c r="L335" s="208"/>
      <c r="M335" s="209"/>
    </row>
    <row r="336" spans="1:13" s="36" customFormat="1" x14ac:dyDescent="0.2">
      <c r="A336" s="64">
        <v>265</v>
      </c>
      <c r="B336" s="78" t="s">
        <v>67</v>
      </c>
      <c r="C336" s="150">
        <v>487.2</v>
      </c>
      <c r="D336" s="52"/>
      <c r="E336" s="150"/>
      <c r="F336" s="150"/>
      <c r="G336" s="148">
        <v>2705775.71</v>
      </c>
      <c r="H336" s="156">
        <v>3710466.7</v>
      </c>
      <c r="I336" s="148">
        <v>3710466.7</v>
      </c>
      <c r="J336" s="156">
        <v>4208081</v>
      </c>
      <c r="K336" s="156">
        <v>4208081</v>
      </c>
      <c r="L336" s="156">
        <f>K336-J336</f>
        <v>0</v>
      </c>
      <c r="M336" s="157"/>
    </row>
    <row r="337" spans="1:13" s="36" customFormat="1" x14ac:dyDescent="0.2">
      <c r="A337" s="64">
        <v>266</v>
      </c>
      <c r="B337" s="78" t="s">
        <v>68</v>
      </c>
      <c r="C337" s="150">
        <v>312.5</v>
      </c>
      <c r="D337" s="52"/>
      <c r="E337" s="150"/>
      <c r="F337" s="150"/>
      <c r="G337" s="148">
        <v>2826929.85</v>
      </c>
      <c r="H337" s="156">
        <v>3876607.01</v>
      </c>
      <c r="I337" s="148">
        <v>3876607.01</v>
      </c>
      <c r="J337" s="156">
        <v>4356387.32</v>
      </c>
      <c r="K337" s="156">
        <v>4356387.32</v>
      </c>
      <c r="L337" s="156">
        <f>K337-J337</f>
        <v>0</v>
      </c>
      <c r="M337" s="157"/>
    </row>
    <row r="338" spans="1:13" s="36" customFormat="1" ht="39.75" customHeight="1" x14ac:dyDescent="0.2">
      <c r="A338" s="262" t="s">
        <v>116</v>
      </c>
      <c r="B338" s="262"/>
      <c r="C338" s="150">
        <v>1034.5</v>
      </c>
      <c r="D338" s="65"/>
      <c r="E338" s="51"/>
      <c r="F338" s="51"/>
      <c r="G338" s="150">
        <f t="shared" ref="G338:L338" si="26">SUM(G336:G337)</f>
        <v>5532705.5600000005</v>
      </c>
      <c r="H338" s="150">
        <f t="shared" si="26"/>
        <v>7587073.71</v>
      </c>
      <c r="I338" s="150">
        <f t="shared" si="26"/>
        <v>7587073.71</v>
      </c>
      <c r="J338" s="150">
        <f t="shared" si="26"/>
        <v>8564468.3200000003</v>
      </c>
      <c r="K338" s="150">
        <f t="shared" si="26"/>
        <v>8564468.3200000003</v>
      </c>
      <c r="L338" s="150">
        <f t="shared" si="26"/>
        <v>0</v>
      </c>
      <c r="M338" s="157"/>
    </row>
    <row r="339" spans="1:13" s="36" customFormat="1" x14ac:dyDescent="0.2">
      <c r="A339" s="205" t="s">
        <v>127</v>
      </c>
      <c r="B339" s="208"/>
      <c r="C339" s="208"/>
      <c r="D339" s="208"/>
      <c r="E339" s="208"/>
      <c r="F339" s="208"/>
      <c r="G339" s="208"/>
      <c r="H339" s="208"/>
      <c r="I339" s="208"/>
      <c r="J339" s="208"/>
      <c r="K339" s="208"/>
      <c r="L339" s="208"/>
      <c r="M339" s="209"/>
    </row>
    <row r="340" spans="1:13" s="36" customFormat="1" ht="25.5" x14ac:dyDescent="0.2">
      <c r="A340" s="64">
        <v>267</v>
      </c>
      <c r="B340" s="72" t="s">
        <v>69</v>
      </c>
      <c r="C340" s="152">
        <v>862.8</v>
      </c>
      <c r="D340" s="52"/>
      <c r="E340" s="152"/>
      <c r="F340" s="152"/>
      <c r="G340" s="148">
        <v>806886.55</v>
      </c>
      <c r="H340" s="156">
        <v>1106494.3999999999</v>
      </c>
      <c r="I340" s="156">
        <v>1106494.3999999999</v>
      </c>
      <c r="J340" s="156">
        <v>1106494.3999999999</v>
      </c>
      <c r="K340" s="156">
        <v>3237402.25</v>
      </c>
      <c r="L340" s="156">
        <f>K340-J340</f>
        <v>2130907.85</v>
      </c>
      <c r="M340" s="157" t="s">
        <v>735</v>
      </c>
    </row>
    <row r="341" spans="1:13" s="36" customFormat="1" ht="51" customHeight="1" x14ac:dyDescent="0.2">
      <c r="A341" s="261" t="s">
        <v>128</v>
      </c>
      <c r="B341" s="261"/>
      <c r="C341" s="152">
        <v>862.8</v>
      </c>
      <c r="D341" s="88"/>
      <c r="E341" s="152"/>
      <c r="F341" s="152"/>
      <c r="G341" s="152">
        <f t="shared" ref="G341:L341" si="27">SUM(G340)</f>
        <v>806886.55</v>
      </c>
      <c r="H341" s="152">
        <f t="shared" si="27"/>
        <v>1106494.3999999999</v>
      </c>
      <c r="I341" s="152">
        <f t="shared" si="27"/>
        <v>1106494.3999999999</v>
      </c>
      <c r="J341" s="152">
        <f t="shared" si="27"/>
        <v>1106494.3999999999</v>
      </c>
      <c r="K341" s="152">
        <f t="shared" si="27"/>
        <v>3237402.25</v>
      </c>
      <c r="L341" s="152">
        <f t="shared" si="27"/>
        <v>2130907.85</v>
      </c>
      <c r="M341" s="157"/>
    </row>
    <row r="342" spans="1:13" s="36" customFormat="1" x14ac:dyDescent="0.2">
      <c r="A342" s="205" t="s">
        <v>201</v>
      </c>
      <c r="B342" s="208"/>
      <c r="C342" s="208"/>
      <c r="D342" s="208"/>
      <c r="E342" s="208"/>
      <c r="F342" s="208"/>
      <c r="G342" s="208"/>
      <c r="H342" s="208"/>
      <c r="I342" s="208"/>
      <c r="J342" s="208"/>
      <c r="K342" s="208"/>
      <c r="L342" s="208"/>
      <c r="M342" s="209"/>
    </row>
    <row r="343" spans="1:13" s="36" customFormat="1" x14ac:dyDescent="0.2">
      <c r="A343" s="64">
        <v>268</v>
      </c>
      <c r="B343" s="78" t="s">
        <v>70</v>
      </c>
      <c r="C343" s="150">
        <v>164.9</v>
      </c>
      <c r="D343" s="52"/>
      <c r="E343" s="150"/>
      <c r="F343" s="150"/>
      <c r="G343" s="148">
        <v>1251926.07</v>
      </c>
      <c r="H343" s="156">
        <v>1716783.1</v>
      </c>
      <c r="I343" s="148">
        <v>1716783.1</v>
      </c>
      <c r="J343" s="156">
        <v>1716783.1</v>
      </c>
      <c r="K343" s="156">
        <v>1716783.1</v>
      </c>
      <c r="L343" s="156">
        <f>K343-J343</f>
        <v>0</v>
      </c>
      <c r="M343" s="157"/>
    </row>
    <row r="344" spans="1:13" s="36" customFormat="1" x14ac:dyDescent="0.2">
      <c r="A344" s="64">
        <v>269</v>
      </c>
      <c r="B344" s="78" t="s">
        <v>71</v>
      </c>
      <c r="C344" s="150"/>
      <c r="D344" s="52"/>
      <c r="E344" s="150"/>
      <c r="F344" s="150"/>
      <c r="G344" s="148">
        <v>848078.95</v>
      </c>
      <c r="H344" s="156">
        <v>1162982.1000000001</v>
      </c>
      <c r="I344" s="148">
        <v>1162982.1000000001</v>
      </c>
      <c r="J344" s="156">
        <v>1162982.1000000001</v>
      </c>
      <c r="K344" s="156">
        <v>1162982.1000000001</v>
      </c>
      <c r="L344" s="156">
        <f>K344-J344</f>
        <v>0</v>
      </c>
      <c r="M344" s="157"/>
    </row>
    <row r="345" spans="1:13" s="36" customFormat="1" ht="41.25" customHeight="1" x14ac:dyDescent="0.2">
      <c r="A345" s="262" t="s">
        <v>145</v>
      </c>
      <c r="B345" s="262"/>
      <c r="C345" s="150">
        <v>164.9</v>
      </c>
      <c r="D345" s="65"/>
      <c r="E345" s="51"/>
      <c r="F345" s="51"/>
      <c r="G345" s="150">
        <f t="shared" ref="G345:L345" si="28">SUM(G343:G344)</f>
        <v>2100005.02</v>
      </c>
      <c r="H345" s="150">
        <f t="shared" si="28"/>
        <v>2879765.2</v>
      </c>
      <c r="I345" s="150">
        <f t="shared" si="28"/>
        <v>2879765.2</v>
      </c>
      <c r="J345" s="150">
        <f t="shared" si="28"/>
        <v>2879765.2</v>
      </c>
      <c r="K345" s="150">
        <f t="shared" si="28"/>
        <v>2879765.2</v>
      </c>
      <c r="L345" s="150">
        <f t="shared" si="28"/>
        <v>0</v>
      </c>
      <c r="M345" s="157"/>
    </row>
    <row r="346" spans="1:13" s="36" customFormat="1" x14ac:dyDescent="0.2">
      <c r="A346" s="205" t="s">
        <v>130</v>
      </c>
      <c r="B346" s="208"/>
      <c r="C346" s="208"/>
      <c r="D346" s="208"/>
      <c r="E346" s="208"/>
      <c r="F346" s="208"/>
      <c r="G346" s="208"/>
      <c r="H346" s="208"/>
      <c r="I346" s="208"/>
      <c r="J346" s="208"/>
      <c r="K346" s="208"/>
      <c r="L346" s="208"/>
      <c r="M346" s="209"/>
    </row>
    <row r="347" spans="1:13" s="36" customFormat="1" x14ac:dyDescent="0.2">
      <c r="A347" s="64">
        <v>270</v>
      </c>
      <c r="B347" s="78" t="s">
        <v>290</v>
      </c>
      <c r="C347" s="152"/>
      <c r="D347" s="88"/>
      <c r="E347" s="152"/>
      <c r="F347" s="152"/>
      <c r="G347" s="148">
        <v>1938466.18</v>
      </c>
      <c r="H347" s="156">
        <v>2658244.79</v>
      </c>
      <c r="I347" s="148">
        <v>2658244.79</v>
      </c>
      <c r="J347" s="156">
        <v>2658244.79</v>
      </c>
      <c r="K347" s="156">
        <v>2658244.79</v>
      </c>
      <c r="L347" s="156">
        <f>K347-J347</f>
        <v>0</v>
      </c>
      <c r="M347" s="157"/>
    </row>
    <row r="348" spans="1:13" s="36" customFormat="1" x14ac:dyDescent="0.2">
      <c r="A348" s="64">
        <v>271</v>
      </c>
      <c r="B348" s="78" t="s">
        <v>73</v>
      </c>
      <c r="C348" s="152"/>
      <c r="D348" s="88"/>
      <c r="E348" s="152"/>
      <c r="F348" s="152"/>
      <c r="G348" s="148"/>
      <c r="H348" s="156"/>
      <c r="I348" s="148">
        <v>3134513.66</v>
      </c>
      <c r="J348" s="156">
        <v>3134513.66</v>
      </c>
      <c r="K348" s="156">
        <v>3134513.66</v>
      </c>
      <c r="L348" s="156">
        <f>K348-J348</f>
        <v>0</v>
      </c>
      <c r="M348" s="157"/>
    </row>
    <row r="349" spans="1:13" s="36" customFormat="1" ht="40.5" customHeight="1" x14ac:dyDescent="0.2">
      <c r="A349" s="262" t="s">
        <v>129</v>
      </c>
      <c r="B349" s="262"/>
      <c r="C349" s="150"/>
      <c r="D349" s="65"/>
      <c r="E349" s="51"/>
      <c r="F349" s="51"/>
      <c r="G349" s="150">
        <f>SUM(G347)</f>
        <v>1938466.18</v>
      </c>
      <c r="H349" s="150">
        <f>SUM(H347:H348)</f>
        <v>2658244.79</v>
      </c>
      <c r="I349" s="150">
        <f>SUM(I347:I348)</f>
        <v>5792758.4500000002</v>
      </c>
      <c r="J349" s="150">
        <f>SUM(J347:J348)</f>
        <v>5792758.4500000002</v>
      </c>
      <c r="K349" s="150">
        <f>SUM(K347:K348)</f>
        <v>5792758.4500000002</v>
      </c>
      <c r="L349" s="150">
        <f>SUM(L347:L348)</f>
        <v>0</v>
      </c>
      <c r="M349" s="157"/>
    </row>
    <row r="350" spans="1:13" s="36" customFormat="1" x14ac:dyDescent="0.2">
      <c r="A350" s="205" t="s">
        <v>208</v>
      </c>
      <c r="B350" s="208"/>
      <c r="C350" s="208"/>
      <c r="D350" s="208"/>
      <c r="E350" s="208"/>
      <c r="F350" s="208"/>
      <c r="G350" s="208"/>
      <c r="H350" s="208"/>
      <c r="I350" s="208"/>
      <c r="J350" s="208"/>
      <c r="K350" s="208"/>
      <c r="L350" s="208"/>
      <c r="M350" s="209"/>
    </row>
    <row r="351" spans="1:13" s="36" customFormat="1" x14ac:dyDescent="0.2">
      <c r="A351" s="147">
        <v>272</v>
      </c>
      <c r="B351" s="154" t="s">
        <v>78</v>
      </c>
      <c r="C351" s="146">
        <v>1477.42</v>
      </c>
      <c r="D351" s="52"/>
      <c r="E351" s="146"/>
      <c r="F351" s="146"/>
      <c r="G351" s="148">
        <v>2922237.76</v>
      </c>
      <c r="H351" s="156">
        <v>4007304.03</v>
      </c>
      <c r="I351" s="156">
        <v>4007304.03</v>
      </c>
      <c r="J351" s="156">
        <v>5701828.6799999997</v>
      </c>
      <c r="K351" s="156">
        <v>5701828.6799999997</v>
      </c>
      <c r="L351" s="156">
        <f>K351-J351</f>
        <v>0</v>
      </c>
      <c r="M351" s="157"/>
    </row>
    <row r="352" spans="1:13" s="36" customFormat="1" x14ac:dyDescent="0.2">
      <c r="A352" s="147">
        <v>273</v>
      </c>
      <c r="B352" s="154" t="s">
        <v>77</v>
      </c>
      <c r="C352" s="146"/>
      <c r="D352" s="52"/>
      <c r="E352" s="146"/>
      <c r="F352" s="146"/>
      <c r="G352" s="148"/>
      <c r="H352" s="156">
        <v>0</v>
      </c>
      <c r="I352" s="156">
        <v>0</v>
      </c>
      <c r="J352" s="156">
        <v>5657580.7000000002</v>
      </c>
      <c r="K352" s="156">
        <v>5657580.7000000002</v>
      </c>
      <c r="L352" s="156">
        <f>K352-J352</f>
        <v>0</v>
      </c>
      <c r="M352" s="157"/>
    </row>
    <row r="353" spans="1:13" s="36" customFormat="1" ht="38.25" customHeight="1" x14ac:dyDescent="0.2">
      <c r="A353" s="237" t="s">
        <v>209</v>
      </c>
      <c r="B353" s="237"/>
      <c r="C353" s="146">
        <v>1477.42</v>
      </c>
      <c r="D353" s="70"/>
      <c r="E353" s="51"/>
      <c r="F353" s="51"/>
      <c r="G353" s="146">
        <f>SUM(G351)</f>
        <v>2922237.76</v>
      </c>
      <c r="H353" s="146">
        <f>SUM(H351:H352)</f>
        <v>4007304.03</v>
      </c>
      <c r="I353" s="146">
        <f>SUM(I351:I352)</f>
        <v>4007304.03</v>
      </c>
      <c r="J353" s="146">
        <f>SUM(J351:J352)</f>
        <v>11359409.379999999</v>
      </c>
      <c r="K353" s="146">
        <f>SUM(K351:K352)</f>
        <v>11359409.379999999</v>
      </c>
      <c r="L353" s="146">
        <f>SUM(L351:L352)</f>
        <v>0</v>
      </c>
      <c r="M353" s="157"/>
    </row>
    <row r="354" spans="1:13" s="36" customFormat="1" x14ac:dyDescent="0.2">
      <c r="A354" s="205" t="s">
        <v>126</v>
      </c>
      <c r="B354" s="208"/>
      <c r="C354" s="208"/>
      <c r="D354" s="208"/>
      <c r="E354" s="208"/>
      <c r="F354" s="208"/>
      <c r="G354" s="208"/>
      <c r="H354" s="208"/>
      <c r="I354" s="208"/>
      <c r="J354" s="208"/>
      <c r="K354" s="208"/>
      <c r="L354" s="208"/>
      <c r="M354" s="209"/>
    </row>
    <row r="355" spans="1:13" s="36" customFormat="1" x14ac:dyDescent="0.2">
      <c r="A355" s="147">
        <v>274</v>
      </c>
      <c r="B355" s="154" t="s">
        <v>81</v>
      </c>
      <c r="C355" s="146">
        <v>901.2</v>
      </c>
      <c r="D355" s="52"/>
      <c r="E355" s="146"/>
      <c r="F355" s="146"/>
      <c r="G355" s="148">
        <v>3333757.98</v>
      </c>
      <c r="H355" s="156">
        <v>4571627.26</v>
      </c>
      <c r="I355" s="148">
        <v>4571627.26</v>
      </c>
      <c r="J355" s="156">
        <v>4571627.26</v>
      </c>
      <c r="K355" s="156">
        <v>4571627.26</v>
      </c>
      <c r="L355" s="156">
        <f>K355-J355</f>
        <v>0</v>
      </c>
      <c r="M355" s="157"/>
    </row>
    <row r="356" spans="1:13" s="36" customFormat="1" x14ac:dyDescent="0.2">
      <c r="A356" s="147">
        <v>275</v>
      </c>
      <c r="B356" s="154" t="s">
        <v>82</v>
      </c>
      <c r="C356" s="146"/>
      <c r="D356" s="52"/>
      <c r="E356" s="146"/>
      <c r="F356" s="146"/>
      <c r="G356" s="148">
        <v>3311546.39</v>
      </c>
      <c r="H356" s="156">
        <v>4541168.2</v>
      </c>
      <c r="I356" s="148">
        <v>4541168.2</v>
      </c>
      <c r="J356" s="156">
        <v>4541168.2</v>
      </c>
      <c r="K356" s="156">
        <v>4541168.2</v>
      </c>
      <c r="L356" s="156">
        <f>K356-J356</f>
        <v>0</v>
      </c>
      <c r="M356" s="157"/>
    </row>
    <row r="357" spans="1:13" s="36" customFormat="1" ht="39" customHeight="1" x14ac:dyDescent="0.2">
      <c r="A357" s="237" t="s">
        <v>125</v>
      </c>
      <c r="B357" s="237"/>
      <c r="C357" s="146">
        <v>901.2</v>
      </c>
      <c r="D357" s="70"/>
      <c r="E357" s="51"/>
      <c r="F357" s="51"/>
      <c r="G357" s="146">
        <f t="shared" ref="G357:L357" si="29">SUM(G355:G356)</f>
        <v>6645304.3700000001</v>
      </c>
      <c r="H357" s="146">
        <f t="shared" si="29"/>
        <v>9112795.4600000009</v>
      </c>
      <c r="I357" s="146">
        <f t="shared" si="29"/>
        <v>9112795.4600000009</v>
      </c>
      <c r="J357" s="146">
        <f t="shared" si="29"/>
        <v>9112795.4600000009</v>
      </c>
      <c r="K357" s="146">
        <f t="shared" si="29"/>
        <v>9112795.4600000009</v>
      </c>
      <c r="L357" s="146">
        <f t="shared" si="29"/>
        <v>0</v>
      </c>
      <c r="M357" s="157"/>
    </row>
    <row r="358" spans="1:13" s="36" customFormat="1" x14ac:dyDescent="0.2">
      <c r="A358" s="205" t="s">
        <v>148</v>
      </c>
      <c r="B358" s="208"/>
      <c r="C358" s="208"/>
      <c r="D358" s="208"/>
      <c r="E358" s="208"/>
      <c r="F358" s="208"/>
      <c r="G358" s="208"/>
      <c r="H358" s="208"/>
      <c r="I358" s="208"/>
      <c r="J358" s="208"/>
      <c r="K358" s="208"/>
      <c r="L358" s="208"/>
      <c r="M358" s="209"/>
    </row>
    <row r="359" spans="1:13" s="36" customFormat="1" x14ac:dyDescent="0.2">
      <c r="A359" s="147">
        <v>276</v>
      </c>
      <c r="B359" s="61" t="s">
        <v>87</v>
      </c>
      <c r="C359" s="146">
        <v>562.4</v>
      </c>
      <c r="D359" s="52"/>
      <c r="E359" s="146"/>
      <c r="F359" s="146"/>
      <c r="G359" s="148">
        <v>2342313.2999999998</v>
      </c>
      <c r="H359" s="156">
        <v>3212045.8</v>
      </c>
      <c r="I359" s="148">
        <v>3212045.8</v>
      </c>
      <c r="J359" s="156">
        <v>5664122.0599999996</v>
      </c>
      <c r="K359" s="156">
        <v>5664122.0599999996</v>
      </c>
      <c r="L359" s="156">
        <f>K359-J359</f>
        <v>0</v>
      </c>
      <c r="M359" s="157"/>
    </row>
    <row r="360" spans="1:13" s="36" customFormat="1" x14ac:dyDescent="0.2">
      <c r="A360" s="147">
        <v>277</v>
      </c>
      <c r="B360" s="61" t="s">
        <v>83</v>
      </c>
      <c r="C360" s="146"/>
      <c r="D360" s="52"/>
      <c r="E360" s="146"/>
      <c r="F360" s="146"/>
      <c r="G360" s="148">
        <v>2935968.57</v>
      </c>
      <c r="H360" s="156">
        <v>4026133.27</v>
      </c>
      <c r="I360" s="148">
        <v>4026133.27</v>
      </c>
      <c r="J360" s="156">
        <v>6096806</v>
      </c>
      <c r="K360" s="156">
        <v>6096806</v>
      </c>
      <c r="L360" s="156">
        <f>K360-J360</f>
        <v>0</v>
      </c>
      <c r="M360" s="157"/>
    </row>
    <row r="361" spans="1:13" s="36" customFormat="1" x14ac:dyDescent="0.2">
      <c r="A361" s="147">
        <v>278</v>
      </c>
      <c r="B361" s="61" t="s">
        <v>84</v>
      </c>
      <c r="C361" s="146"/>
      <c r="D361" s="52"/>
      <c r="E361" s="146"/>
      <c r="F361" s="146"/>
      <c r="G361" s="148">
        <v>2322120.94</v>
      </c>
      <c r="H361" s="156">
        <v>3184355.75</v>
      </c>
      <c r="I361" s="148">
        <v>3184355.75</v>
      </c>
      <c r="J361" s="156">
        <v>5986366.0099999998</v>
      </c>
      <c r="K361" s="156">
        <v>5986366.0099999998</v>
      </c>
      <c r="L361" s="156">
        <f>K361-J361</f>
        <v>0</v>
      </c>
      <c r="M361" s="157"/>
    </row>
    <row r="362" spans="1:13" s="36" customFormat="1" x14ac:dyDescent="0.2">
      <c r="A362" s="147">
        <v>279</v>
      </c>
      <c r="B362" s="61" t="s">
        <v>85</v>
      </c>
      <c r="C362" s="146"/>
      <c r="D362" s="52"/>
      <c r="E362" s="146"/>
      <c r="F362" s="146"/>
      <c r="G362" s="148">
        <v>2988468.69</v>
      </c>
      <c r="H362" s="156">
        <v>4098127.4</v>
      </c>
      <c r="I362" s="148">
        <v>4098127.4</v>
      </c>
      <c r="J362" s="156">
        <v>5626285.7300000004</v>
      </c>
      <c r="K362" s="156">
        <v>5626285.7300000004</v>
      </c>
      <c r="L362" s="156">
        <f>K362-J362</f>
        <v>0</v>
      </c>
      <c r="M362" s="157"/>
    </row>
    <row r="363" spans="1:13" s="36" customFormat="1" ht="39" customHeight="1" x14ac:dyDescent="0.2">
      <c r="A363" s="237" t="s">
        <v>149</v>
      </c>
      <c r="B363" s="237"/>
      <c r="C363" s="146">
        <v>562.4</v>
      </c>
      <c r="D363" s="70"/>
      <c r="E363" s="51"/>
      <c r="F363" s="51"/>
      <c r="G363" s="146">
        <f t="shared" ref="G363:L363" si="30">SUM(G359:G362)</f>
        <v>10588871.499999998</v>
      </c>
      <c r="H363" s="146">
        <f t="shared" si="30"/>
        <v>14520662.220000001</v>
      </c>
      <c r="I363" s="146">
        <f t="shared" si="30"/>
        <v>14520662.220000001</v>
      </c>
      <c r="J363" s="146">
        <f t="shared" si="30"/>
        <v>23373579.800000001</v>
      </c>
      <c r="K363" s="146">
        <f t="shared" si="30"/>
        <v>23373579.800000001</v>
      </c>
      <c r="L363" s="146">
        <f t="shared" si="30"/>
        <v>0</v>
      </c>
      <c r="M363" s="157"/>
    </row>
    <row r="364" spans="1:13" s="36" customFormat="1" x14ac:dyDescent="0.2">
      <c r="A364" s="205" t="s">
        <v>151</v>
      </c>
      <c r="B364" s="208"/>
      <c r="C364" s="208"/>
      <c r="D364" s="208"/>
      <c r="E364" s="208"/>
      <c r="F364" s="208"/>
      <c r="G364" s="208"/>
      <c r="H364" s="208"/>
      <c r="I364" s="208"/>
      <c r="J364" s="208"/>
      <c r="K364" s="208"/>
      <c r="L364" s="208"/>
      <c r="M364" s="209"/>
    </row>
    <row r="365" spans="1:13" s="36" customFormat="1" x14ac:dyDescent="0.2">
      <c r="A365" s="147">
        <v>280</v>
      </c>
      <c r="B365" s="154" t="s">
        <v>89</v>
      </c>
      <c r="C365" s="146">
        <v>373.12</v>
      </c>
      <c r="D365" s="52"/>
      <c r="E365" s="146"/>
      <c r="F365" s="146"/>
      <c r="G365" s="148">
        <v>2826929.85</v>
      </c>
      <c r="H365" s="156">
        <v>3876607.01</v>
      </c>
      <c r="I365" s="148">
        <v>3876607.01</v>
      </c>
      <c r="J365" s="156">
        <v>5467707.3200000003</v>
      </c>
      <c r="K365" s="156">
        <v>5467707.3200000003</v>
      </c>
      <c r="L365" s="156">
        <f>K365-J365</f>
        <v>0</v>
      </c>
      <c r="M365" s="157"/>
    </row>
    <row r="366" spans="1:13" s="36" customFormat="1" x14ac:dyDescent="0.2">
      <c r="A366" s="147">
        <v>281</v>
      </c>
      <c r="B366" s="154" t="s">
        <v>90</v>
      </c>
      <c r="C366" s="146"/>
      <c r="D366" s="52"/>
      <c r="E366" s="146"/>
      <c r="F366" s="146"/>
      <c r="G366" s="148"/>
      <c r="H366" s="156"/>
      <c r="I366" s="148">
        <v>2115519.8199999998</v>
      </c>
      <c r="J366" s="156">
        <v>2115519.8199999998</v>
      </c>
      <c r="K366" s="156">
        <v>2115519.8199999998</v>
      </c>
      <c r="L366" s="156">
        <f>K366-J366</f>
        <v>0</v>
      </c>
      <c r="M366" s="157"/>
    </row>
    <row r="367" spans="1:13" s="36" customFormat="1" ht="39" customHeight="1" x14ac:dyDescent="0.2">
      <c r="A367" s="237" t="s">
        <v>150</v>
      </c>
      <c r="B367" s="237"/>
      <c r="C367" s="146">
        <v>373.12</v>
      </c>
      <c r="D367" s="70"/>
      <c r="E367" s="51"/>
      <c r="F367" s="51"/>
      <c r="G367" s="146">
        <f>SUM(G365)</f>
        <v>2826929.85</v>
      </c>
      <c r="H367" s="146">
        <f>SUM(H365:H366)</f>
        <v>3876607.01</v>
      </c>
      <c r="I367" s="146">
        <f>SUM(I365:I366)</f>
        <v>5992126.8300000001</v>
      </c>
      <c r="J367" s="146">
        <f>SUM(J365:J366)</f>
        <v>7583227.1400000006</v>
      </c>
      <c r="K367" s="146">
        <f>SUM(K365:K366)</f>
        <v>7583227.1400000006</v>
      </c>
      <c r="L367" s="146">
        <f>SUM(L365:L366)</f>
        <v>0</v>
      </c>
      <c r="M367" s="157"/>
    </row>
    <row r="368" spans="1:13" s="36" customFormat="1" x14ac:dyDescent="0.2">
      <c r="A368" s="205" t="s">
        <v>153</v>
      </c>
      <c r="B368" s="208"/>
      <c r="C368" s="208"/>
      <c r="D368" s="208"/>
      <c r="E368" s="208"/>
      <c r="F368" s="208"/>
      <c r="G368" s="208"/>
      <c r="H368" s="208"/>
      <c r="I368" s="208"/>
      <c r="J368" s="208"/>
      <c r="K368" s="208"/>
      <c r="L368" s="208"/>
      <c r="M368" s="209"/>
    </row>
    <row r="369" spans="1:13" s="36" customFormat="1" x14ac:dyDescent="0.2">
      <c r="A369" s="147">
        <v>282</v>
      </c>
      <c r="B369" s="61" t="s">
        <v>93</v>
      </c>
      <c r="C369" s="146">
        <v>1205.5</v>
      </c>
      <c r="D369" s="52"/>
      <c r="E369" s="146"/>
      <c r="F369" s="146"/>
      <c r="G369" s="148">
        <v>1857696.75</v>
      </c>
      <c r="H369" s="156">
        <v>2547484.6</v>
      </c>
      <c r="I369" s="148">
        <v>2547484.6</v>
      </c>
      <c r="J369" s="156">
        <v>2547484.6</v>
      </c>
      <c r="K369" s="156">
        <v>2547484.6</v>
      </c>
      <c r="L369" s="156">
        <f t="shared" ref="L369:L382" si="31">K369-J369</f>
        <v>0</v>
      </c>
      <c r="M369" s="157"/>
    </row>
    <row r="370" spans="1:13" s="36" customFormat="1" x14ac:dyDescent="0.2">
      <c r="A370" s="147">
        <v>283</v>
      </c>
      <c r="B370" s="61" t="s">
        <v>94</v>
      </c>
      <c r="C370" s="146"/>
      <c r="D370" s="52"/>
      <c r="E370" s="146"/>
      <c r="F370" s="146"/>
      <c r="G370" s="148">
        <v>1579042.24</v>
      </c>
      <c r="H370" s="156">
        <v>2165361.91</v>
      </c>
      <c r="I370" s="148">
        <v>2165361.91</v>
      </c>
      <c r="J370" s="156">
        <v>2165361.91</v>
      </c>
      <c r="K370" s="156">
        <v>2165361.91</v>
      </c>
      <c r="L370" s="156">
        <f t="shared" si="31"/>
        <v>0</v>
      </c>
      <c r="M370" s="157"/>
    </row>
    <row r="371" spans="1:13" s="36" customFormat="1" x14ac:dyDescent="0.2">
      <c r="A371" s="147">
        <v>284</v>
      </c>
      <c r="B371" s="61" t="s">
        <v>95</v>
      </c>
      <c r="C371" s="146"/>
      <c r="D371" s="52"/>
      <c r="E371" s="146"/>
      <c r="F371" s="146"/>
      <c r="G371" s="148">
        <v>1506349.76</v>
      </c>
      <c r="H371" s="156">
        <v>2065677.73</v>
      </c>
      <c r="I371" s="148">
        <v>2065677.73</v>
      </c>
      <c r="J371" s="156">
        <v>2065677.73</v>
      </c>
      <c r="K371" s="156">
        <v>2065677.73</v>
      </c>
      <c r="L371" s="156">
        <f t="shared" si="31"/>
        <v>0</v>
      </c>
      <c r="M371" s="157"/>
    </row>
    <row r="372" spans="1:13" s="36" customFormat="1" x14ac:dyDescent="0.2">
      <c r="A372" s="147">
        <v>285</v>
      </c>
      <c r="B372" s="61" t="s">
        <v>96</v>
      </c>
      <c r="C372" s="146"/>
      <c r="D372" s="52"/>
      <c r="E372" s="146"/>
      <c r="F372" s="146"/>
      <c r="G372" s="148">
        <v>1421541.87</v>
      </c>
      <c r="H372" s="156">
        <v>1949379.52</v>
      </c>
      <c r="I372" s="148">
        <v>1949379.52</v>
      </c>
      <c r="J372" s="156">
        <v>1949379.52</v>
      </c>
      <c r="K372" s="156">
        <v>1949379.52</v>
      </c>
      <c r="L372" s="156">
        <f t="shared" si="31"/>
        <v>0</v>
      </c>
      <c r="M372" s="157"/>
    </row>
    <row r="373" spans="1:13" s="36" customFormat="1" x14ac:dyDescent="0.2">
      <c r="A373" s="147">
        <v>286</v>
      </c>
      <c r="B373" s="61" t="s">
        <v>97</v>
      </c>
      <c r="C373" s="146"/>
      <c r="D373" s="52"/>
      <c r="E373" s="146"/>
      <c r="F373" s="146"/>
      <c r="G373" s="148">
        <v>1789042.74</v>
      </c>
      <c r="H373" s="156">
        <v>2453338.4300000002</v>
      </c>
      <c r="I373" s="148">
        <v>2453338.4300000002</v>
      </c>
      <c r="J373" s="156">
        <v>2453338.4300000002</v>
      </c>
      <c r="K373" s="156">
        <v>2453338.4300000002</v>
      </c>
      <c r="L373" s="156">
        <f t="shared" si="31"/>
        <v>0</v>
      </c>
      <c r="M373" s="157"/>
    </row>
    <row r="374" spans="1:13" s="36" customFormat="1" x14ac:dyDescent="0.2">
      <c r="A374" s="147">
        <v>287</v>
      </c>
      <c r="B374" s="61" t="s">
        <v>98</v>
      </c>
      <c r="C374" s="146"/>
      <c r="D374" s="52"/>
      <c r="E374" s="146"/>
      <c r="F374" s="146"/>
      <c r="G374" s="148">
        <v>1635580.84</v>
      </c>
      <c r="H374" s="156">
        <v>2242894.0499999998</v>
      </c>
      <c r="I374" s="148">
        <v>2242894.0499999998</v>
      </c>
      <c r="J374" s="156">
        <v>2242894.0499999998</v>
      </c>
      <c r="K374" s="156">
        <v>2242894.0499999998</v>
      </c>
      <c r="L374" s="156">
        <f t="shared" si="31"/>
        <v>0</v>
      </c>
      <c r="M374" s="157"/>
    </row>
    <row r="375" spans="1:13" s="36" customFormat="1" x14ac:dyDescent="0.2">
      <c r="A375" s="147">
        <v>288</v>
      </c>
      <c r="B375" s="61" t="s">
        <v>99</v>
      </c>
      <c r="C375" s="146"/>
      <c r="D375" s="52"/>
      <c r="E375" s="146"/>
      <c r="F375" s="146"/>
      <c r="G375" s="148">
        <v>3432700.53</v>
      </c>
      <c r="H375" s="156">
        <v>4707308.51</v>
      </c>
      <c r="I375" s="148">
        <v>4707308.51</v>
      </c>
      <c r="J375" s="156">
        <v>4707308.51</v>
      </c>
      <c r="K375" s="156">
        <v>4707308.51</v>
      </c>
      <c r="L375" s="156">
        <f t="shared" si="31"/>
        <v>0</v>
      </c>
      <c r="M375" s="157"/>
    </row>
    <row r="376" spans="1:13" s="36" customFormat="1" x14ac:dyDescent="0.2">
      <c r="A376" s="147">
        <v>289</v>
      </c>
      <c r="B376" s="61" t="s">
        <v>291</v>
      </c>
      <c r="C376" s="146"/>
      <c r="D376" s="52"/>
      <c r="E376" s="146"/>
      <c r="F376" s="146"/>
      <c r="G376" s="148">
        <v>840002.01</v>
      </c>
      <c r="H376" s="156">
        <v>1151906.08</v>
      </c>
      <c r="I376" s="148">
        <v>1151906.08</v>
      </c>
      <c r="J376" s="156">
        <v>1151906.08</v>
      </c>
      <c r="K376" s="156">
        <v>1151906.08</v>
      </c>
      <c r="L376" s="156">
        <f t="shared" si="31"/>
        <v>0</v>
      </c>
      <c r="M376" s="157"/>
    </row>
    <row r="377" spans="1:13" s="36" customFormat="1" x14ac:dyDescent="0.2">
      <c r="A377" s="147">
        <v>290</v>
      </c>
      <c r="B377" s="61" t="s">
        <v>105</v>
      </c>
      <c r="C377" s="146"/>
      <c r="D377" s="52"/>
      <c r="E377" s="146"/>
      <c r="F377" s="146"/>
      <c r="G377" s="148">
        <v>840002.01</v>
      </c>
      <c r="H377" s="156">
        <v>1151906.08</v>
      </c>
      <c r="I377" s="148">
        <v>1151906.08</v>
      </c>
      <c r="J377" s="156">
        <v>1151906.08</v>
      </c>
      <c r="K377" s="156">
        <v>1151906.08</v>
      </c>
      <c r="L377" s="156">
        <f t="shared" si="31"/>
        <v>0</v>
      </c>
      <c r="M377" s="157"/>
    </row>
    <row r="378" spans="1:13" s="36" customFormat="1" x14ac:dyDescent="0.2">
      <c r="A378" s="147">
        <v>291</v>
      </c>
      <c r="B378" s="61" t="s">
        <v>106</v>
      </c>
      <c r="C378" s="146"/>
      <c r="D378" s="52"/>
      <c r="E378" s="146"/>
      <c r="F378" s="146"/>
      <c r="G378" s="148">
        <v>1809235.1</v>
      </c>
      <c r="H378" s="156">
        <v>2481028.48</v>
      </c>
      <c r="I378" s="148">
        <v>2481028.48</v>
      </c>
      <c r="J378" s="156">
        <v>2481028.48</v>
      </c>
      <c r="K378" s="156">
        <v>2481028.48</v>
      </c>
      <c r="L378" s="156">
        <f t="shared" si="31"/>
        <v>0</v>
      </c>
      <c r="M378" s="157"/>
    </row>
    <row r="379" spans="1:13" s="36" customFormat="1" x14ac:dyDescent="0.2">
      <c r="A379" s="147">
        <v>292</v>
      </c>
      <c r="B379" s="61" t="s">
        <v>108</v>
      </c>
      <c r="C379" s="146"/>
      <c r="D379" s="52"/>
      <c r="E379" s="146"/>
      <c r="F379" s="146"/>
      <c r="G379" s="148">
        <v>1785004.27</v>
      </c>
      <c r="H379" s="156">
        <v>2447800.42</v>
      </c>
      <c r="I379" s="148">
        <v>2447800.42</v>
      </c>
      <c r="J379" s="156">
        <v>2447800.42</v>
      </c>
      <c r="K379" s="156">
        <v>2447800.42</v>
      </c>
      <c r="L379" s="156">
        <f t="shared" si="31"/>
        <v>0</v>
      </c>
      <c r="M379" s="157"/>
    </row>
    <row r="380" spans="1:13" s="36" customFormat="1" x14ac:dyDescent="0.2">
      <c r="A380" s="147">
        <v>293</v>
      </c>
      <c r="B380" s="61" t="s">
        <v>109</v>
      </c>
      <c r="C380" s="146"/>
      <c r="D380" s="52"/>
      <c r="E380" s="146"/>
      <c r="F380" s="146"/>
      <c r="G380" s="148">
        <v>4674407.03</v>
      </c>
      <c r="H380" s="156">
        <v>6626086.9900000002</v>
      </c>
      <c r="I380" s="148">
        <v>6626086.9900000002</v>
      </c>
      <c r="J380" s="156">
        <v>6626086.9900000002</v>
      </c>
      <c r="K380" s="156">
        <v>6626086.9900000002</v>
      </c>
      <c r="L380" s="156">
        <f t="shared" si="31"/>
        <v>0</v>
      </c>
      <c r="M380" s="157"/>
    </row>
    <row r="381" spans="1:13" s="36" customFormat="1" x14ac:dyDescent="0.2">
      <c r="A381" s="147">
        <v>294</v>
      </c>
      <c r="B381" s="61" t="s">
        <v>702</v>
      </c>
      <c r="C381" s="146"/>
      <c r="D381" s="52"/>
      <c r="E381" s="146"/>
      <c r="F381" s="146"/>
      <c r="G381" s="156">
        <v>5067163.04</v>
      </c>
      <c r="H381" s="156">
        <v>7182828.2999999998</v>
      </c>
      <c r="I381" s="148">
        <v>7182828.2999999998</v>
      </c>
      <c r="J381" s="156">
        <v>7182828.2999999998</v>
      </c>
      <c r="K381" s="156">
        <v>7182828.2999999998</v>
      </c>
      <c r="L381" s="156">
        <f t="shared" si="31"/>
        <v>0</v>
      </c>
      <c r="M381" s="157"/>
    </row>
    <row r="382" spans="1:13" s="36" customFormat="1" x14ac:dyDescent="0.2">
      <c r="A382" s="147">
        <v>295</v>
      </c>
      <c r="B382" s="61" t="s">
        <v>101</v>
      </c>
      <c r="C382" s="146"/>
      <c r="D382" s="52"/>
      <c r="E382" s="146"/>
      <c r="F382" s="146"/>
      <c r="G382" s="156"/>
      <c r="H382" s="156">
        <v>0</v>
      </c>
      <c r="I382" s="156">
        <v>0</v>
      </c>
      <c r="J382" s="156">
        <v>4646390.3899999997</v>
      </c>
      <c r="K382" s="156">
        <v>4646390.3899999997</v>
      </c>
      <c r="L382" s="156">
        <f t="shared" si="31"/>
        <v>0</v>
      </c>
      <c r="M382" s="157"/>
    </row>
    <row r="383" spans="1:13" s="36" customFormat="1" ht="39" customHeight="1" x14ac:dyDescent="0.2">
      <c r="A383" s="237" t="s">
        <v>152</v>
      </c>
      <c r="B383" s="237"/>
      <c r="C383" s="146">
        <v>1205.5</v>
      </c>
      <c r="D383" s="70"/>
      <c r="E383" s="51"/>
      <c r="F383" s="51"/>
      <c r="G383" s="146">
        <f>SUM(G369:G381)</f>
        <v>28237768.190000001</v>
      </c>
      <c r="H383" s="146">
        <f>SUM(H369:H382)</f>
        <v>39173001.099999994</v>
      </c>
      <c r="I383" s="146">
        <f>SUM(I369:I382)</f>
        <v>39173001.099999994</v>
      </c>
      <c r="J383" s="146">
        <f>SUM(J369:J382)</f>
        <v>43819391.489999995</v>
      </c>
      <c r="K383" s="146">
        <f>SUM(K369:K382)</f>
        <v>43819391.489999995</v>
      </c>
      <c r="L383" s="146">
        <f>SUM(L369:L382)</f>
        <v>0</v>
      </c>
      <c r="M383" s="157"/>
    </row>
    <row r="384" spans="1:13" x14ac:dyDescent="0.2">
      <c r="M384" s="1"/>
    </row>
    <row r="385" spans="2:13" x14ac:dyDescent="0.2">
      <c r="B385" s="37" t="s">
        <v>714</v>
      </c>
      <c r="M385" s="1"/>
    </row>
    <row r="386" spans="2:13" x14ac:dyDescent="0.2">
      <c r="B386" s="37" t="s">
        <v>715</v>
      </c>
      <c r="M386" s="1"/>
    </row>
    <row r="388" spans="2:13" x14ac:dyDescent="0.2">
      <c r="B388" s="61"/>
    </row>
  </sheetData>
  <autoFilter ref="A8:O383"/>
  <mergeCells count="89">
    <mergeCell ref="A383:B383"/>
    <mergeCell ref="A357:B357"/>
    <mergeCell ref="A358:M358"/>
    <mergeCell ref="A363:B363"/>
    <mergeCell ref="A364:M364"/>
    <mergeCell ref="A367:B367"/>
    <mergeCell ref="A368:M368"/>
    <mergeCell ref="A354:M354"/>
    <mergeCell ref="A334:B334"/>
    <mergeCell ref="A335:M335"/>
    <mergeCell ref="A338:B338"/>
    <mergeCell ref="A339:M339"/>
    <mergeCell ref="A341:B341"/>
    <mergeCell ref="A342:M342"/>
    <mergeCell ref="A345:B345"/>
    <mergeCell ref="A346:M346"/>
    <mergeCell ref="A349:B349"/>
    <mergeCell ref="A350:M350"/>
    <mergeCell ref="A353:B353"/>
    <mergeCell ref="A331:M331"/>
    <mergeCell ref="A309:B309"/>
    <mergeCell ref="A310:M310"/>
    <mergeCell ref="A312:B312"/>
    <mergeCell ref="A313:M313"/>
    <mergeCell ref="A317:B317"/>
    <mergeCell ref="A318:M318"/>
    <mergeCell ref="A323:B323"/>
    <mergeCell ref="A324:M324"/>
    <mergeCell ref="A327:B327"/>
    <mergeCell ref="A328:M328"/>
    <mergeCell ref="A330:B330"/>
    <mergeCell ref="A305:M305"/>
    <mergeCell ref="A273:B273"/>
    <mergeCell ref="A274:M274"/>
    <mergeCell ref="A277:B277"/>
    <mergeCell ref="A281:M281"/>
    <mergeCell ref="A292:B292"/>
    <mergeCell ref="A293:M293"/>
    <mergeCell ref="A296:B296"/>
    <mergeCell ref="A297:M297"/>
    <mergeCell ref="A304:B304"/>
    <mergeCell ref="A278:M278"/>
    <mergeCell ref="A280:B280"/>
    <mergeCell ref="A271:M271"/>
    <mergeCell ref="A255:B255"/>
    <mergeCell ref="A256:M256"/>
    <mergeCell ref="A258:B258"/>
    <mergeCell ref="A259:M259"/>
    <mergeCell ref="A261:B261"/>
    <mergeCell ref="A262:M262"/>
    <mergeCell ref="A265:B265"/>
    <mergeCell ref="A266:M266"/>
    <mergeCell ref="A270:B270"/>
    <mergeCell ref="A251:M251"/>
    <mergeCell ref="A212:B212"/>
    <mergeCell ref="A213:M213"/>
    <mergeCell ref="A217:B217"/>
    <mergeCell ref="A218:M218"/>
    <mergeCell ref="A227:B227"/>
    <mergeCell ref="A228:M228"/>
    <mergeCell ref="A233:B233"/>
    <mergeCell ref="A234:M234"/>
    <mergeCell ref="A236:B236"/>
    <mergeCell ref="A237:M237"/>
    <mergeCell ref="A250:B250"/>
    <mergeCell ref="A208:M208"/>
    <mergeCell ref="C5:C7"/>
    <mergeCell ref="D5:D7"/>
    <mergeCell ref="G7:L7"/>
    <mergeCell ref="A9:M9"/>
    <mergeCell ref="A10:B10"/>
    <mergeCell ref="A11:M11"/>
    <mergeCell ref="A170:B170"/>
    <mergeCell ref="A171:M171"/>
    <mergeCell ref="A193:B193"/>
    <mergeCell ref="A194:M194"/>
    <mergeCell ref="A207:B207"/>
    <mergeCell ref="K2:K6"/>
    <mergeCell ref="A1:M1"/>
    <mergeCell ref="A2:A7"/>
    <mergeCell ref="B2:B7"/>
    <mergeCell ref="C2:C4"/>
    <mergeCell ref="D2:D4"/>
    <mergeCell ref="G2:G6"/>
    <mergeCell ref="H2:H6"/>
    <mergeCell ref="J2:J6"/>
    <mergeCell ref="L2:L6"/>
    <mergeCell ref="M2:M7"/>
    <mergeCell ref="I2:I6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Актуальный сравнительный 2021г.</vt:lpstr>
      <vt:lpstr>Актуальный сравнительный 2022г.</vt:lpstr>
      <vt:lpstr>'Актуальный сравнительный 2021г.'!Заголовки_для_печати</vt:lpstr>
      <vt:lpstr>'Актуальный сравнительный 2022г.'!Заголовки_для_печати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'Актуальный сравнительный 2021г.'!Область_печати</vt:lpstr>
      <vt:lpstr>'Актуальный сравнительный 2022г.'!Область_печати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user</cp:lastModifiedBy>
  <cp:lastPrinted>2025-06-17T06:16:20Z</cp:lastPrinted>
  <dcterms:created xsi:type="dcterms:W3CDTF">2014-06-23T04:55:08Z</dcterms:created>
  <dcterms:modified xsi:type="dcterms:W3CDTF">2026-02-10T11:06:08Z</dcterms:modified>
</cp:coreProperties>
</file>